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8-10نهائي\"/>
    </mc:Choice>
  </mc:AlternateContent>
  <bookViews>
    <workbookView xWindow="-120" yWindow="-120" windowWidth="29040" windowHeight="15840" activeTab="1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20" l="1"/>
  <c r="F13" i="20"/>
  <c r="F14" i="20" s="1"/>
  <c r="E13" i="20"/>
  <c r="E14" i="20" s="1"/>
  <c r="D13" i="20"/>
  <c r="M57" i="16"/>
  <c r="N57" i="16"/>
  <c r="L57" i="16"/>
  <c r="M54" i="16"/>
  <c r="N54" i="16"/>
  <c r="L54" i="16"/>
  <c r="L51" i="16"/>
  <c r="M51" i="16"/>
  <c r="N51" i="16"/>
  <c r="L39" i="16"/>
  <c r="M39" i="16"/>
  <c r="N39" i="16"/>
  <c r="L26" i="16"/>
  <c r="M26" i="16"/>
  <c r="N26" i="16"/>
  <c r="L14" i="16"/>
  <c r="M14" i="16"/>
  <c r="N14" i="16"/>
  <c r="H12" i="15"/>
  <c r="I12" i="15"/>
  <c r="G12" i="15"/>
  <c r="L20" i="16" l="1"/>
  <c r="M20" i="16"/>
  <c r="N20" i="16"/>
  <c r="L17" i="16"/>
  <c r="M17" i="16"/>
  <c r="N17" i="16"/>
  <c r="L43" i="16"/>
  <c r="M43" i="16"/>
  <c r="N43" i="16"/>
  <c r="L33" i="16"/>
  <c r="M33" i="16"/>
  <c r="N33" i="16"/>
  <c r="L76" i="16"/>
  <c r="M76" i="16"/>
  <c r="N76" i="16"/>
  <c r="L79" i="16"/>
  <c r="M79" i="16"/>
  <c r="N79" i="16"/>
  <c r="L63" i="16"/>
  <c r="M63" i="16"/>
  <c r="N63" i="16"/>
  <c r="L60" i="16"/>
  <c r="M60" i="16"/>
  <c r="N60" i="16"/>
  <c r="L70" i="16"/>
  <c r="M70" i="16"/>
  <c r="N70" i="16"/>
  <c r="I9" i="15"/>
  <c r="I13" i="15" s="1"/>
  <c r="H9" i="15"/>
  <c r="H13" i="15" s="1"/>
  <c r="G9" i="15"/>
  <c r="G13" i="15" s="1"/>
  <c r="L83" i="16" l="1"/>
  <c r="N64" i="16"/>
  <c r="M64" i="16"/>
  <c r="L64" i="16"/>
  <c r="N83" i="16"/>
  <c r="M83" i="16"/>
  <c r="L44" i="16"/>
  <c r="M44" i="16"/>
  <c r="N44" i="16"/>
  <c r="J10" i="12"/>
  <c r="E10" i="12"/>
  <c r="L84" i="16" l="1"/>
  <c r="N6" i="12" s="1"/>
  <c r="M84" i="16"/>
  <c r="D6" i="12" s="1"/>
  <c r="N84" i="16"/>
  <c r="I6" i="12" s="1"/>
  <c r="E11" i="12"/>
  <c r="J11" i="12"/>
</calcChain>
</file>

<file path=xl/sharedStrings.xml><?xml version="1.0" encoding="utf-8"?>
<sst xmlns="http://schemas.openxmlformats.org/spreadsheetml/2006/main" count="551" uniqueCount="339">
  <si>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</si>
  <si>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</si>
  <si>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</si>
  <si>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</si>
  <si>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</si>
  <si>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</si>
  <si>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</si>
  <si>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</si>
  <si>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</si>
  <si>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</si>
  <si>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</si>
  <si>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</si>
  <si>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</si>
  <si>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</si>
  <si>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</si>
  <si>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</si>
  <si>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</si>
  <si>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</si>
  <si>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</si>
  <si>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</si>
  <si>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</si>
  <si>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</si>
  <si>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</si>
  <si>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</si>
  <si>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</si>
  <si>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</si>
  <si>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</si>
  <si>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</si>
  <si>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</si>
  <si>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</si>
  <si>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</si>
  <si>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</si>
  <si>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</si>
  <si>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</si>
  <si>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</si>
  <si>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</si>
  <si>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</si>
  <si>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</si>
  <si>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</si>
  <si>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</si>
  <si>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</si>
  <si>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</si>
  <si>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</si>
  <si>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</si>
  <si>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</si>
  <si>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</si>
  <si>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</si>
  <si>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</si>
  <si>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</si>
  <si>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</si>
  <si>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</si>
  <si>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</si>
  <si>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</si>
  <si>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</si>
  <si>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</si>
  <si>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</si>
  <si>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</si>
  <si>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</si>
  <si>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</si>
  <si>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</si>
  <si>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</si>
  <si>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</si>
  <si>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</si>
  <si>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</si>
  <si>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</si>
  <si>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</si>
  <si>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</si>
  <si>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</si>
  <si>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</si>
  <si>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</si>
  <si>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</si>
  <si>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</si>
  <si>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</si>
  <si>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</si>
  <si>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</si>
  <si>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</si>
  <si>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</si>
  <si>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</si>
  <si>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</si>
  <si>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</si>
  <si>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</si>
  <si>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</si>
  <si>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</si>
  <si>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</si>
  <si>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</si>
  <si>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</si>
  <si>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</si>
  <si>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</si>
  <si>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</si>
  <si>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</si>
  <si>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</si>
  <si>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</si>
  <si>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</si>
  <si>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</si>
  <si>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</si>
  <si>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</si>
  <si>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</si>
  <si>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</si>
  <si>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</si>
  <si>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</si>
  <si>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</si>
  <si>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</si>
  <si>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</si>
  <si>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</si>
  <si>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</si>
  <si>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</si>
  <si>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</si>
  <si>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</si>
  <si>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</si>
  <si>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</si>
  <si>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</si>
  <si>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</si>
  <si>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</si>
  <si>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</si>
  <si>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</si>
  <si>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</si>
  <si>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</si>
  <si>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</si>
  <si>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</si>
  <si>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</si>
  <si>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</si>
  <si>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</si>
  <si>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</si>
  <si>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</si>
  <si>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</si>
  <si>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</si>
  <si>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</si>
  <si>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</si>
  <si>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</si>
  <si>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</si>
  <si>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</si>
  <si>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</si>
  <si>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</si>
  <si>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</si>
  <si>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</si>
  <si>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</si>
  <si>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</si>
  <si>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</si>
  <si>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</si>
  <si>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</si>
  <si>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</si>
  <si>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</si>
  <si>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</si>
  <si>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</si>
  <si>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</si>
  <si>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</si>
  <si>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</si>
  <si>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</si>
  <si>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</si>
  <si>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</si>
  <si>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</si>
  <si>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</si>
  <si>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</si>
  <si>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</si>
  <si>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</si>
  <si>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</si>
  <si>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</si>
  <si>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</si>
  <si>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</si>
  <si>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</si>
  <si>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</si>
  <si>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</si>
  <si>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</si>
  <si>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</si>
  <si>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</si>
  <si>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</si>
  <si>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</si>
  <si>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</si>
  <si>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</si>
  <si>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</si>
  <si>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</si>
  <si>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</si>
  <si>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</si>
  <si>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</si>
  <si>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</si>
  <si>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</si>
  <si>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</si>
  <si>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</si>
  <si>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</si>
  <si>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</si>
  <si>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</si>
  <si>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</si>
  <si>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</si>
  <si>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</si>
  <si>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</si>
  <si>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</si>
  <si>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</si>
  <si>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</si>
  <si>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</si>
  <si>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</si>
  <si>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</si>
  <si>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</si>
  <si>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</si>
  <si>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</si>
  <si>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</si>
  <si>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</si>
  <si>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</si>
  <si>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</si>
  <si>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</si>
  <si>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</si>
  <si>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</si>
  <si>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</si>
  <si>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</si>
  <si>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</si>
  <si>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</si>
  <si>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</si>
  <si>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</si>
  <si>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</si>
  <si>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</si>
  <si>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</si>
  <si>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</si>
  <si>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</si>
  <si>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</si>
  <si>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</si>
  <si>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</si>
  <si>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</si>
  <si>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</si>
  <si>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</si>
  <si>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</si>
  <si>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</si>
  <si>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</si>
  <si>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</si>
  <si>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</si>
  <si>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</si>
  <si>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</si>
  <si>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</si>
  <si>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</si>
  <si>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</si>
  <si>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</si>
  <si>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</si>
  <si>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</si>
  <si>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</si>
  <si>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</si>
  <si>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</si>
  <si>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</si>
  <si>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</si>
  <si>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</si>
  <si>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</si>
  <si>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</si>
  <si>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</si>
  <si>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</si>
  <si>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</si>
  <si>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</si>
  <si>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</si>
  <si>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</si>
  <si>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</si>
  <si>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</si>
  <si>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</si>
  <si>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</si>
  <si>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</si>
  <si>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</si>
  <si>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</si>
  <si>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</si>
  <si>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</si>
  <si>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</si>
  <si>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</si>
  <si>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</si>
  <si>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</si>
  <si>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</si>
  <si>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</si>
  <si>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</si>
  <si>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</si>
  <si>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</si>
  <si>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</si>
  <si>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</si>
  <si>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</si>
  <si>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</si>
  <si>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</si>
  <si>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</si>
  <si>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</si>
  <si>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</si>
  <si>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</si>
  <si>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</si>
  <si>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</si>
  <si>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</si>
  <si>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</si>
  <si>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</si>
  <si>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</si>
  <si>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</si>
  <si>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</si>
  <si>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</si>
  <si>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</si>
  <si>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</si>
  <si>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</si>
  <si>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</si>
  <si>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</si>
  <si>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</si>
  <si>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</si>
  <si>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</si>
  <si>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</si>
  <si>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</si>
  <si>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</si>
  <si>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</si>
  <si>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</si>
  <si>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</si>
  <si>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</si>
  <si>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</si>
  <si>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</si>
  <si>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</si>
  <si>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</si>
  <si>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</si>
  <si>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</si>
  <si>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</si>
  <si>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</si>
  <si>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</si>
  <si>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</si>
  <si>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</si>
  <si>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</si>
  <si>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</si>
  <si>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</si>
  <si>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</si>
  <si>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</si>
  <si>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</si>
  <si>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</si>
  <si>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Total of Insurance Sector</t>
  </si>
  <si>
    <t>Credit Bank Of Iraq</t>
  </si>
  <si>
    <t>BROI</t>
  </si>
  <si>
    <t>AL-Nukhba for Construction</t>
  </si>
  <si>
    <t>SNUC</t>
  </si>
  <si>
    <t>special orders</t>
  </si>
  <si>
    <t>Total O fMoney Service Sector</t>
  </si>
  <si>
    <t>Tuesday 28/10/2025</t>
  </si>
  <si>
    <t xml:space="preserve">OTC Platform Trading Bulletin No (193) </t>
  </si>
  <si>
    <t>Iraq Stock Exchange not trading companies of Tuesday 28/10/2025</t>
  </si>
  <si>
    <t xml:space="preserve">Regular Market Bulletin No (193) </t>
  </si>
  <si>
    <t>Second Platform Market Bulletin No (193)</t>
  </si>
  <si>
    <t xml:space="preserve">Undisclosed Platform Companies Bulletin No (193) </t>
  </si>
  <si>
    <t>ISX Trading Indices of Tuesday 28/10/2025</t>
  </si>
  <si>
    <t>Bulletin No (193)</t>
  </si>
  <si>
    <t>Al-Karmal Brokerage Firm (Sell) and Al-Rafidain Brokerage Firm (Purchase) executed a special order on the shares of Baghdad Soft Drinks Company, with a number of (1,300,000,000) shares, with a value of (5,980,000,000) dinars, during the additional session time (after 1 pm), according to the procedures for executing large transactions.</t>
  </si>
  <si>
    <t>Non Iraqis' Bulletin  Thursday    July 24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</si>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</sst>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</font>
    <font>
      <b/>
      <sz val="14"/>
      <color theme="3"/>
      <name val="Calibri"/>
      <family val="2"/>
    </font>
    <font>
      <b/>
      <sz val="12"/>
      <color theme="3"/>
      <name val="Calibri"/>
      <family val="2"/>
    </font>
    <font>
      <sz val="12"/>
      <color theme="3"/>
      <name val="Calibri"/>
      <family val="2"/>
    </font>
    <font>
      <b/>
      <sz val="11"/>
      <color theme="3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2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37" xfId="0" applyFont="1" applyBorder="1" applyAlignment="1">
      <alignment horizontal="left" vertical="center"/>
    </xf>
    <xf numFmtId="0" fontId="8" fillId="0" borderId="137" xfId="0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37" xfId="0" applyNumberFormat="1" applyFont="1" applyBorder="1" applyAlignment="1">
      <alignment horizontal="center" vertical="center"/>
    </xf>
    <xf numFmtId="0" fontId="8" fillId="59" borderId="137" xfId="1" applyFont="1" applyFill="1" applyBorder="1" applyAlignment="1">
      <alignment vertical="center"/>
    </xf>
    <xf numFmtId="3" fontId="8" fillId="59" borderId="137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left" vertical="center"/>
    </xf>
    <xf numFmtId="0" fontId="8" fillId="3" borderId="125" xfId="0" applyFont="1" applyFill="1" applyBorder="1" applyAlignment="1">
      <alignment horizontal="left" vertical="center"/>
    </xf>
    <xf numFmtId="2" fontId="76" fillId="3" borderId="125" xfId="0" applyNumberFormat="1" applyFont="1" applyFill="1" applyBorder="1" applyAlignment="1">
      <alignment horizont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164" fontId="8" fillId="3" borderId="137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165" fontId="8" fillId="0" borderId="137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4" fontId="8" fillId="3" borderId="76" xfId="0" applyNumberFormat="1" applyFont="1" applyFill="1" applyBorder="1" applyAlignment="1">
      <alignment horizontal="center" vertical="center"/>
    </xf>
    <xf numFmtId="4" fontId="78" fillId="0" borderId="10" xfId="0" applyNumberFormat="1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 wrapText="1"/>
    </xf>
    <xf numFmtId="0" fontId="79" fillId="0" borderId="0" xfId="0" applyFont="1"/>
    <xf numFmtId="167" fontId="80" fillId="0" borderId="0" xfId="1500" applyNumberFormat="1" applyFont="1" applyBorder="1"/>
    <xf numFmtId="0" fontId="79" fillId="0" borderId="0" xfId="4" applyFont="1"/>
    <xf numFmtId="0" fontId="80" fillId="0" borderId="0" xfId="0" applyFont="1"/>
    <xf numFmtId="0" fontId="81" fillId="0" borderId="0" xfId="0" applyFont="1"/>
    <xf numFmtId="1" fontId="80" fillId="0" borderId="0" xfId="1500" applyNumberFormat="1" applyFont="1" applyBorder="1" applyAlignment="1">
      <alignment horizontal="center" vertical="center"/>
    </xf>
    <xf numFmtId="0" fontId="82" fillId="0" borderId="0" xfId="0" applyFont="1"/>
    <xf numFmtId="0" fontId="81" fillId="0" borderId="0" xfId="0" applyFont="1" applyAlignment="1">
      <alignment horizontal="left" vertical="center"/>
    </xf>
    <xf numFmtId="1" fontId="81" fillId="0" borderId="0" xfId="1500" applyNumberFormat="1" applyFont="1" applyBorder="1" applyAlignment="1">
      <alignment horizontal="center" vertical="center"/>
    </xf>
    <xf numFmtId="167" fontId="81" fillId="0" borderId="0" xfId="1500" applyNumberFormat="1" applyFont="1" applyBorder="1" applyAlignment="1">
      <alignment vertical="center"/>
    </xf>
    <xf numFmtId="1" fontId="81" fillId="0" borderId="0" xfId="1500" applyNumberFormat="1" applyFont="1" applyAlignment="1">
      <alignment horizontal="center" vertical="center"/>
    </xf>
    <xf numFmtId="167" fontId="81" fillId="0" borderId="0" xfId="1500" applyNumberFormat="1" applyFont="1"/>
    <xf numFmtId="0" fontId="80" fillId="3" borderId="0" xfId="0" applyFont="1" applyFill="1" applyAlignment="1">
      <alignment vertical="center"/>
    </xf>
    <xf numFmtId="0" fontId="81" fillId="3" borderId="0" xfId="0" applyFont="1" applyFill="1" applyAlignment="1">
      <alignment vertical="center"/>
    </xf>
    <xf numFmtId="1" fontId="81" fillId="3" borderId="0" xfId="1500" applyNumberFormat="1" applyFont="1" applyFill="1" applyBorder="1" applyAlignment="1">
      <alignment horizontal="center" vertical="center"/>
    </xf>
    <xf numFmtId="167" fontId="81" fillId="3" borderId="0" xfId="1500" applyNumberFormat="1" applyFont="1" applyFill="1" applyBorder="1" applyAlignment="1">
      <alignment vertical="center"/>
    </xf>
    <xf numFmtId="0" fontId="81" fillId="4" borderId="142" xfId="0" applyFont="1" applyFill="1" applyBorder="1" applyAlignment="1">
      <alignment vertical="center" wrapText="1"/>
    </xf>
    <xf numFmtId="0" fontId="81" fillId="60" borderId="142" xfId="0" applyFont="1" applyFill="1" applyBorder="1" applyAlignment="1">
      <alignment horizontal="center" vertical="center" wrapText="1"/>
    </xf>
    <xf numFmtId="1" fontId="81" fillId="4" borderId="142" xfId="1500" applyNumberFormat="1" applyFont="1" applyFill="1" applyBorder="1" applyAlignment="1">
      <alignment horizontal="center" vertical="center" wrapText="1"/>
    </xf>
    <xf numFmtId="167" fontId="81" fillId="60" borderId="142" xfId="1500" applyNumberFormat="1" applyFont="1" applyFill="1" applyBorder="1" applyAlignment="1">
      <alignment horizontal="center" vertical="center" wrapText="1"/>
    </xf>
    <xf numFmtId="167" fontId="82" fillId="0" borderId="0" xfId="1500" applyNumberFormat="1" applyFont="1"/>
    <xf numFmtId="167" fontId="81" fillId="0" borderId="68" xfId="1500" applyNumberFormat="1" applyFont="1" applyBorder="1" applyAlignment="1">
      <alignment vertical="center"/>
    </xf>
    <xf numFmtId="1" fontId="81" fillId="0" borderId="68" xfId="1500" applyNumberFormat="1" applyFont="1" applyBorder="1" applyAlignment="1">
      <alignment horizontal="center" vertical="center"/>
    </xf>
    <xf numFmtId="167" fontId="81" fillId="0" borderId="69" xfId="1500" applyNumberFormat="1" applyFont="1" applyBorder="1" applyAlignment="1">
      <alignment vertical="center"/>
    </xf>
    <xf numFmtId="167" fontId="82" fillId="0" borderId="76" xfId="1500" applyNumberFormat="1" applyFont="1" applyBorder="1"/>
    <xf numFmtId="167" fontId="79" fillId="0" borderId="0" xfId="1500" applyNumberFormat="1" applyFont="1"/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" fillId="3" borderId="97" xfId="0" applyFont="1" applyFill="1" applyBorder="1" applyAlignment="1">
      <alignment horizontal="center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6" fillId="3" borderId="134" xfId="0" applyNumberFormat="1" applyFont="1" applyFill="1" applyBorder="1" applyAlignment="1">
      <alignment horizontal="left" vertical="center" wrapText="1"/>
    </xf>
    <xf numFmtId="164" fontId="6" fillId="3" borderId="135" xfId="0" applyNumberFormat="1" applyFont="1" applyFill="1" applyBorder="1" applyAlignment="1">
      <alignment horizontal="left" vertical="center" wrapText="1"/>
    </xf>
    <xf numFmtId="164" fontId="6" fillId="3" borderId="136" xfId="0" applyNumberFormat="1" applyFont="1" applyFill="1" applyBorder="1" applyAlignment="1">
      <alignment horizontal="left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164" fontId="8" fillId="5" borderId="124" xfId="0" applyNumberFormat="1" applyFont="1" applyFill="1" applyBorder="1" applyAlignment="1">
      <alignment horizontal="center" vertical="center"/>
    </xf>
    <xf numFmtId="164" fontId="8" fillId="5" borderId="125" xfId="0" applyNumberFormat="1" applyFont="1" applyFill="1" applyBorder="1" applyAlignment="1">
      <alignment horizontal="center" vertical="center"/>
    </xf>
    <xf numFmtId="164" fontId="8" fillId="5" borderId="12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3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35" xfId="0" applyFont="1" applyBorder="1" applyAlignment="1">
      <alignment horizontal="center" vertical="center"/>
    </xf>
    <xf numFmtId="0" fontId="6" fillId="0" borderId="13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35" xfId="0" applyFont="1" applyFill="1" applyBorder="1" applyAlignment="1">
      <alignment horizontal="center"/>
    </xf>
    <xf numFmtId="0" fontId="8" fillId="59" borderId="136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0" fillId="0" borderId="0" xfId="0" applyFont="1"/>
    <xf numFmtId="0" fontId="81" fillId="0" borderId="69" xfId="0" applyFont="1" applyBorder="1" applyAlignment="1">
      <alignment horizontal="center" vertical="center"/>
    </xf>
    <xf numFmtId="0" fontId="81" fillId="0" borderId="75" xfId="0" applyFont="1" applyBorder="1" applyAlignment="1">
      <alignment horizontal="center" vertical="center"/>
    </xf>
    <xf numFmtId="0" fontId="81" fillId="0" borderId="76" xfId="0" applyFont="1" applyBorder="1" applyAlignment="1">
      <alignment horizontal="center" vertical="center"/>
    </xf>
    <xf numFmtId="167" fontId="81" fillId="0" borderId="69" xfId="1500" applyNumberFormat="1" applyFont="1" applyBorder="1" applyAlignment="1">
      <alignment horizontal="left" vertical="center"/>
    </xf>
    <xf numFmtId="167" fontId="81" fillId="0" borderId="76" xfId="1500" applyNumberFormat="1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3" xfId="3217"/>
    <cellStyle name="Calculation 3 10 3 2" xfId="4751"/>
    <cellStyle name="Calculation 3 10 4" xfId="3570"/>
    <cellStyle name="Calculation 3 10 4 2" xfId="5056"/>
    <cellStyle name="Calculation 3 10 5" xfId="3972"/>
    <cellStyle name="Calculation 3 11" xfId="2583"/>
    <cellStyle name="Calculation 3 11 2" xfId="4117"/>
    <cellStyle name="Calculation 3 12" xfId="2579"/>
    <cellStyle name="Calculation 3 12 2" xfId="4113"/>
    <cellStyle name="Calculation 3 2" xfId="2149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3" xfId="3326"/>
    <cellStyle name="Calculation 3 2 2 2 2 3 2" xfId="4860"/>
    <cellStyle name="Calculation 3 2 2 2 2 4" xfId="3679"/>
    <cellStyle name="Calculation 3 2 2 2 2 4 2" xfId="5127"/>
    <cellStyle name="Calculation 3 2 2 2 2 5" xfId="4043"/>
    <cellStyle name="Calculation 3 2 2 2 3" xfId="2692"/>
    <cellStyle name="Calculation 3 2 2 2 3 2" xfId="4226"/>
    <cellStyle name="Calculation 3 2 2 2 4" xfId="3113"/>
    <cellStyle name="Calculation 3 2 2 2 4 2" xfId="4647"/>
    <cellStyle name="Calculation 3 2 2 2 5" xfId="3466"/>
    <cellStyle name="Calculation 3 2 2 2 5 2" xfId="4987"/>
    <cellStyle name="Calculation 3 2 2 2 6" xfId="3868"/>
    <cellStyle name="Calculation 3 2 2 3" xfId="2406"/>
    <cellStyle name="Calculation 3 2 2 3 2" xfId="2837"/>
    <cellStyle name="Calculation 3 2 2 3 2 2" xfId="4371"/>
    <cellStyle name="Calculation 3 2 2 3 3" xfId="3258"/>
    <cellStyle name="Calculation 3 2 2 3 3 2" xfId="4792"/>
    <cellStyle name="Calculation 3 2 2 3 4" xfId="3611"/>
    <cellStyle name="Calculation 3 2 2 3 4 2" xfId="5083"/>
    <cellStyle name="Calculation 3 2 2 3 5" xfId="3999"/>
    <cellStyle name="Calculation 3 2 2 4" xfId="2624"/>
    <cellStyle name="Calculation 3 2 2 4 2" xfId="4158"/>
    <cellStyle name="Calculation 3 2 2 5" xfId="3045"/>
    <cellStyle name="Calculation 3 2 2 5 2" xfId="4579"/>
    <cellStyle name="Calculation 3 2 2 6" xfId="3800"/>
    <cellStyle name="Calculation 3 2 3" xfId="2232"/>
    <cellStyle name="Calculation 3 2 3 2" xfId="2445"/>
    <cellStyle name="Calculation 3 2 3 2 2" xfId="2876"/>
    <cellStyle name="Calculation 3 2 3 2 2 2" xfId="4410"/>
    <cellStyle name="Calculation 3 2 3 2 3" xfId="3297"/>
    <cellStyle name="Calculation 3 2 3 2 3 2" xfId="4831"/>
    <cellStyle name="Calculation 3 2 3 2 4" xfId="3650"/>
    <cellStyle name="Calculation 3 2 3 2 4 2" xfId="5108"/>
    <cellStyle name="Calculation 3 2 3 2 5" xfId="4024"/>
    <cellStyle name="Calculation 3 2 3 3" xfId="2663"/>
    <cellStyle name="Calculation 3 2 3 3 2" xfId="4197"/>
    <cellStyle name="Calculation 3 2 3 4" xfId="3084"/>
    <cellStyle name="Calculation 3 2 3 4 2" xfId="4618"/>
    <cellStyle name="Calculation 3 2 3 5" xfId="3437"/>
    <cellStyle name="Calculation 3 2 3 5 2" xfId="4968"/>
    <cellStyle name="Calculation 3 2 3 6" xfId="3839"/>
    <cellStyle name="Calculation 3 2 4" xfId="2319"/>
    <cellStyle name="Calculation 3 2 4 2" xfId="2532"/>
    <cellStyle name="Calculation 3 2 4 2 2" xfId="2963"/>
    <cellStyle name="Calculation 3 2 4 2 2 2" xfId="4497"/>
    <cellStyle name="Calculation 3 2 4 2 3" xfId="3384"/>
    <cellStyle name="Calculation 3 2 4 2 3 2" xfId="4918"/>
    <cellStyle name="Calculation 3 2 4 2 4" xfId="3737"/>
    <cellStyle name="Calculation 3 2 4 2 4 2" xfId="5164"/>
    <cellStyle name="Calculation 3 2 4 2 5" xfId="4080"/>
    <cellStyle name="Calculation 3 2 4 3" xfId="2750"/>
    <cellStyle name="Calculation 3 2 4 3 2" xfId="4284"/>
    <cellStyle name="Calculation 3 2 4 4" xfId="3171"/>
    <cellStyle name="Calculation 3 2 4 4 2" xfId="4705"/>
    <cellStyle name="Calculation 3 2 4 5" xfId="3524"/>
    <cellStyle name="Calculation 3 2 4 5 2" xfId="5024"/>
    <cellStyle name="Calculation 3 2 4 6" xfId="3926"/>
    <cellStyle name="Calculation 3 2 5" xfId="2334"/>
    <cellStyle name="Calculation 3 2 5 2" xfId="2547"/>
    <cellStyle name="Calculation 3 2 5 2 2" xfId="2978"/>
    <cellStyle name="Calculation 3 2 5 2 2 2" xfId="4512"/>
    <cellStyle name="Calculation 3 2 5 2 3" xfId="3399"/>
    <cellStyle name="Calculation 3 2 5 2 3 2" xfId="4933"/>
    <cellStyle name="Calculation 3 2 5 2 4" xfId="3752"/>
    <cellStyle name="Calculation 3 2 5 2 4 2" xfId="5175"/>
    <cellStyle name="Calculation 3 2 5 2 5" xfId="4091"/>
    <cellStyle name="Calculation 3 2 5 3" xfId="2765"/>
    <cellStyle name="Calculation 3 2 5 3 2" xfId="4299"/>
    <cellStyle name="Calculation 3 2 5 4" xfId="3186"/>
    <cellStyle name="Calculation 3 2 5 4 2" xfId="4720"/>
    <cellStyle name="Calculation 3 2 5 5" xfId="3539"/>
    <cellStyle name="Calculation 3 2 5 5 2" xfId="5035"/>
    <cellStyle name="Calculation 3 2 5 6" xfId="3941"/>
    <cellStyle name="Calculation 3 2 6" xfId="2371"/>
    <cellStyle name="Calculation 3 2 6 2" xfId="2802"/>
    <cellStyle name="Calculation 3 2 6 2 2" xfId="4336"/>
    <cellStyle name="Calculation 3 2 6 3" xfId="3223"/>
    <cellStyle name="Calculation 3 2 6 3 2" xfId="4757"/>
    <cellStyle name="Calculation 3 2 6 4" xfId="3576"/>
    <cellStyle name="Calculation 3 2 6 4 2" xfId="5060"/>
    <cellStyle name="Calculation 3 2 6 5" xfId="3976"/>
    <cellStyle name="Calculation 3 2 7" xfId="2589"/>
    <cellStyle name="Calculation 3 2 7 2" xfId="4123"/>
    <cellStyle name="Calculation 3 2 8" xfId="3010"/>
    <cellStyle name="Calculation 3 2 8 2" xfId="4544"/>
    <cellStyle name="Calculation 3 3" xfId="2158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3" xfId="3335"/>
    <cellStyle name="Calculation 3 3 2 2 2 3 2" xfId="4869"/>
    <cellStyle name="Calculation 3 3 2 2 2 4" xfId="3688"/>
    <cellStyle name="Calculation 3 3 2 2 2 4 2" xfId="5132"/>
    <cellStyle name="Calculation 3 3 2 2 2 5" xfId="4048"/>
    <cellStyle name="Calculation 3 3 2 2 3" xfId="2701"/>
    <cellStyle name="Calculation 3 3 2 2 3 2" xfId="4235"/>
    <cellStyle name="Calculation 3 3 2 2 4" xfId="3122"/>
    <cellStyle name="Calculation 3 3 2 2 4 2" xfId="4656"/>
    <cellStyle name="Calculation 3 3 2 2 5" xfId="3475"/>
    <cellStyle name="Calculation 3 3 2 2 5 2" xfId="4992"/>
    <cellStyle name="Calculation 3 3 2 2 6" xfId="3877"/>
    <cellStyle name="Calculation 3 3 2 3" xfId="2415"/>
    <cellStyle name="Calculation 3 3 2 3 2" xfId="2846"/>
    <cellStyle name="Calculation 3 3 2 3 2 2" xfId="4380"/>
    <cellStyle name="Calculation 3 3 2 3 3" xfId="3267"/>
    <cellStyle name="Calculation 3 3 2 3 3 2" xfId="4801"/>
    <cellStyle name="Calculation 3 3 2 3 4" xfId="3620"/>
    <cellStyle name="Calculation 3 3 2 3 4 2" xfId="5088"/>
    <cellStyle name="Calculation 3 3 2 3 5" xfId="4004"/>
    <cellStyle name="Calculation 3 3 2 4" xfId="2633"/>
    <cellStyle name="Calculation 3 3 2 4 2" xfId="4167"/>
    <cellStyle name="Calculation 3 3 2 5" xfId="3054"/>
    <cellStyle name="Calculation 3 3 2 5 2" xfId="4588"/>
    <cellStyle name="Calculation 3 3 2 6" xfId="3809"/>
    <cellStyle name="Calculation 3 3 3" xfId="2241"/>
    <cellStyle name="Calculation 3 3 3 2" xfId="2454"/>
    <cellStyle name="Calculation 3 3 3 2 2" xfId="2885"/>
    <cellStyle name="Calculation 3 3 3 2 2 2" xfId="4419"/>
    <cellStyle name="Calculation 3 3 3 2 3" xfId="3306"/>
    <cellStyle name="Calculation 3 3 3 2 3 2" xfId="4840"/>
    <cellStyle name="Calculation 3 3 3 2 4" xfId="3659"/>
    <cellStyle name="Calculation 3 3 3 2 4 2" xfId="5113"/>
    <cellStyle name="Calculation 3 3 3 2 5" xfId="4029"/>
    <cellStyle name="Calculation 3 3 3 3" xfId="2672"/>
    <cellStyle name="Calculation 3 3 3 3 2" xfId="4206"/>
    <cellStyle name="Calculation 3 3 3 4" xfId="3093"/>
    <cellStyle name="Calculation 3 3 3 4 2" xfId="4627"/>
    <cellStyle name="Calculation 3 3 3 5" xfId="3446"/>
    <cellStyle name="Calculation 3 3 3 5 2" xfId="4973"/>
    <cellStyle name="Calculation 3 3 3 6" xfId="3848"/>
    <cellStyle name="Calculation 3 3 4" xfId="2305"/>
    <cellStyle name="Calculation 3 3 4 2" xfId="2518"/>
    <cellStyle name="Calculation 3 3 4 2 2" xfId="2949"/>
    <cellStyle name="Calculation 3 3 4 2 2 2" xfId="4483"/>
    <cellStyle name="Calculation 3 3 4 2 3" xfId="3370"/>
    <cellStyle name="Calculation 3 3 4 2 3 2" xfId="4904"/>
    <cellStyle name="Calculation 3 3 4 2 4" xfId="3723"/>
    <cellStyle name="Calculation 3 3 4 2 4 2" xfId="5156"/>
    <cellStyle name="Calculation 3 3 4 2 5" xfId="4072"/>
    <cellStyle name="Calculation 3 3 4 3" xfId="2736"/>
    <cellStyle name="Calculation 3 3 4 3 2" xfId="4270"/>
    <cellStyle name="Calculation 3 3 4 4" xfId="3157"/>
    <cellStyle name="Calculation 3 3 4 4 2" xfId="4691"/>
    <cellStyle name="Calculation 3 3 4 5" xfId="3510"/>
    <cellStyle name="Calculation 3 3 4 5 2" xfId="5016"/>
    <cellStyle name="Calculation 3 3 4 6" xfId="3912"/>
    <cellStyle name="Calculation 3 3 5" xfId="2343"/>
    <cellStyle name="Calculation 3 3 5 2" xfId="2556"/>
    <cellStyle name="Calculation 3 3 5 2 2" xfId="2987"/>
    <cellStyle name="Calculation 3 3 5 2 2 2" xfId="4521"/>
    <cellStyle name="Calculation 3 3 5 2 3" xfId="3408"/>
    <cellStyle name="Calculation 3 3 5 2 3 2" xfId="4942"/>
    <cellStyle name="Calculation 3 3 5 2 4" xfId="3761"/>
    <cellStyle name="Calculation 3 3 5 2 4 2" xfId="5180"/>
    <cellStyle name="Calculation 3 3 5 2 5" xfId="4096"/>
    <cellStyle name="Calculation 3 3 5 3" xfId="2774"/>
    <cellStyle name="Calculation 3 3 5 3 2" xfId="4308"/>
    <cellStyle name="Calculation 3 3 5 4" xfId="3195"/>
    <cellStyle name="Calculation 3 3 5 4 2" xfId="4729"/>
    <cellStyle name="Calculation 3 3 5 5" xfId="3548"/>
    <cellStyle name="Calculation 3 3 5 5 2" xfId="5040"/>
    <cellStyle name="Calculation 3 3 5 6" xfId="3950"/>
    <cellStyle name="Calculation 3 3 6" xfId="2380"/>
    <cellStyle name="Calculation 3 3 6 2" xfId="2811"/>
    <cellStyle name="Calculation 3 3 6 2 2" xfId="4345"/>
    <cellStyle name="Calculation 3 3 6 3" xfId="3232"/>
    <cellStyle name="Calculation 3 3 6 3 2" xfId="4766"/>
    <cellStyle name="Calculation 3 3 6 4" xfId="3585"/>
    <cellStyle name="Calculation 3 3 6 4 2" xfId="5065"/>
    <cellStyle name="Calculation 3 3 6 5" xfId="3981"/>
    <cellStyle name="Calculation 3 3 7" xfId="2598"/>
    <cellStyle name="Calculation 3 3 7 2" xfId="4132"/>
    <cellStyle name="Calculation 3 3 8" xfId="3019"/>
    <cellStyle name="Calculation 3 3 8 2" xfId="4553"/>
    <cellStyle name="Calculation 3 4" xfId="2164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3" xfId="3341"/>
    <cellStyle name="Calculation 3 4 2 2 2 3 2" xfId="4875"/>
    <cellStyle name="Calculation 3 4 2 2 2 4" xfId="3694"/>
    <cellStyle name="Calculation 3 4 2 2 2 4 2" xfId="5136"/>
    <cellStyle name="Calculation 3 4 2 2 2 5" xfId="4052"/>
    <cellStyle name="Calculation 3 4 2 2 3" xfId="2707"/>
    <cellStyle name="Calculation 3 4 2 2 3 2" xfId="4241"/>
    <cellStyle name="Calculation 3 4 2 2 4" xfId="3128"/>
    <cellStyle name="Calculation 3 4 2 2 4 2" xfId="4662"/>
    <cellStyle name="Calculation 3 4 2 2 5" xfId="3481"/>
    <cellStyle name="Calculation 3 4 2 2 5 2" xfId="4996"/>
    <cellStyle name="Calculation 3 4 2 2 6" xfId="3883"/>
    <cellStyle name="Calculation 3 4 2 3" xfId="2421"/>
    <cellStyle name="Calculation 3 4 2 3 2" xfId="2852"/>
    <cellStyle name="Calculation 3 4 2 3 2 2" xfId="4386"/>
    <cellStyle name="Calculation 3 4 2 3 3" xfId="3273"/>
    <cellStyle name="Calculation 3 4 2 3 3 2" xfId="4807"/>
    <cellStyle name="Calculation 3 4 2 3 4" xfId="3626"/>
    <cellStyle name="Calculation 3 4 2 3 4 2" xfId="5092"/>
    <cellStyle name="Calculation 3 4 2 3 5" xfId="4008"/>
    <cellStyle name="Calculation 3 4 2 4" xfId="2639"/>
    <cellStyle name="Calculation 3 4 2 4 2" xfId="4173"/>
    <cellStyle name="Calculation 3 4 2 5" xfId="3060"/>
    <cellStyle name="Calculation 3 4 2 5 2" xfId="4594"/>
    <cellStyle name="Calculation 3 4 2 6" xfId="3815"/>
    <cellStyle name="Calculation 3 4 3" xfId="2247"/>
    <cellStyle name="Calculation 3 4 3 2" xfId="2460"/>
    <cellStyle name="Calculation 3 4 3 2 2" xfId="2891"/>
    <cellStyle name="Calculation 3 4 3 2 2 2" xfId="4425"/>
    <cellStyle name="Calculation 3 4 3 2 3" xfId="3312"/>
    <cellStyle name="Calculation 3 4 3 2 3 2" xfId="4846"/>
    <cellStyle name="Calculation 3 4 3 2 4" xfId="3665"/>
    <cellStyle name="Calculation 3 4 3 2 4 2" xfId="5117"/>
    <cellStyle name="Calculation 3 4 3 2 5" xfId="4033"/>
    <cellStyle name="Calculation 3 4 3 3" xfId="2678"/>
    <cellStyle name="Calculation 3 4 3 3 2" xfId="4212"/>
    <cellStyle name="Calculation 3 4 3 4" xfId="3099"/>
    <cellStyle name="Calculation 3 4 3 4 2" xfId="4633"/>
    <cellStyle name="Calculation 3 4 3 5" xfId="3452"/>
    <cellStyle name="Calculation 3 4 3 5 2" xfId="4977"/>
    <cellStyle name="Calculation 3 4 3 6" xfId="3854"/>
    <cellStyle name="Calculation 3 4 4" xfId="2303"/>
    <cellStyle name="Calculation 3 4 4 2" xfId="2516"/>
    <cellStyle name="Calculation 3 4 4 2 2" xfId="2947"/>
    <cellStyle name="Calculation 3 4 4 2 2 2" xfId="4481"/>
    <cellStyle name="Calculation 3 4 4 2 3" xfId="3368"/>
    <cellStyle name="Calculation 3 4 4 2 3 2" xfId="4902"/>
    <cellStyle name="Calculation 3 4 4 2 4" xfId="3721"/>
    <cellStyle name="Calculation 3 4 4 2 4 2" xfId="5154"/>
    <cellStyle name="Calculation 3 4 4 2 5" xfId="4070"/>
    <cellStyle name="Calculation 3 4 4 3" xfId="2734"/>
    <cellStyle name="Calculation 3 4 4 3 2" xfId="4268"/>
    <cellStyle name="Calculation 3 4 4 4" xfId="3155"/>
    <cellStyle name="Calculation 3 4 4 4 2" xfId="4689"/>
    <cellStyle name="Calculation 3 4 4 5" xfId="3508"/>
    <cellStyle name="Calculation 3 4 4 5 2" xfId="5014"/>
    <cellStyle name="Calculation 3 4 4 6" xfId="3910"/>
    <cellStyle name="Calculation 3 4 5" xfId="2349"/>
    <cellStyle name="Calculation 3 4 5 2" xfId="2562"/>
    <cellStyle name="Calculation 3 4 5 2 2" xfId="2993"/>
    <cellStyle name="Calculation 3 4 5 2 2 2" xfId="4527"/>
    <cellStyle name="Calculation 3 4 5 2 3" xfId="3414"/>
    <cellStyle name="Calculation 3 4 5 2 3 2" xfId="4948"/>
    <cellStyle name="Calculation 3 4 5 2 4" xfId="3767"/>
    <cellStyle name="Calculation 3 4 5 2 4 2" xfId="5184"/>
    <cellStyle name="Calculation 3 4 5 2 5" xfId="4100"/>
    <cellStyle name="Calculation 3 4 5 3" xfId="2780"/>
    <cellStyle name="Calculation 3 4 5 3 2" xfId="4314"/>
    <cellStyle name="Calculation 3 4 5 4" xfId="3201"/>
    <cellStyle name="Calculation 3 4 5 4 2" xfId="4735"/>
    <cellStyle name="Calculation 3 4 5 5" xfId="3554"/>
    <cellStyle name="Calculation 3 4 5 5 2" xfId="5044"/>
    <cellStyle name="Calculation 3 4 5 6" xfId="3956"/>
    <cellStyle name="Calculation 3 4 6" xfId="2386"/>
    <cellStyle name="Calculation 3 4 6 2" xfId="2817"/>
    <cellStyle name="Calculation 3 4 6 2 2" xfId="4351"/>
    <cellStyle name="Calculation 3 4 6 3" xfId="3238"/>
    <cellStyle name="Calculation 3 4 6 3 2" xfId="4772"/>
    <cellStyle name="Calculation 3 4 6 4" xfId="3591"/>
    <cellStyle name="Calculation 3 4 6 4 2" xfId="5069"/>
    <cellStyle name="Calculation 3 4 6 5" xfId="3985"/>
    <cellStyle name="Calculation 3 4 7" xfId="2604"/>
    <cellStyle name="Calculation 3 4 7 2" xfId="4138"/>
    <cellStyle name="Calculation 3 4 8" xfId="3025"/>
    <cellStyle name="Calculation 3 4 8 2" xfId="4559"/>
    <cellStyle name="Calculation 3 5" xfId="2167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3" xfId="3344"/>
    <cellStyle name="Calculation 3 5 2 2 2 3 2" xfId="4878"/>
    <cellStyle name="Calculation 3 5 2 2 2 4" xfId="3697"/>
    <cellStyle name="Calculation 3 5 2 2 2 4 2" xfId="5139"/>
    <cellStyle name="Calculation 3 5 2 2 2 5" xfId="4055"/>
    <cellStyle name="Calculation 3 5 2 2 3" xfId="2710"/>
    <cellStyle name="Calculation 3 5 2 2 3 2" xfId="4244"/>
    <cellStyle name="Calculation 3 5 2 2 4" xfId="3131"/>
    <cellStyle name="Calculation 3 5 2 2 4 2" xfId="4665"/>
    <cellStyle name="Calculation 3 5 2 2 5" xfId="3484"/>
    <cellStyle name="Calculation 3 5 2 2 5 2" xfId="4999"/>
    <cellStyle name="Calculation 3 5 2 2 6" xfId="3886"/>
    <cellStyle name="Calculation 3 5 2 3" xfId="2424"/>
    <cellStyle name="Calculation 3 5 2 3 2" xfId="2855"/>
    <cellStyle name="Calculation 3 5 2 3 2 2" xfId="4389"/>
    <cellStyle name="Calculation 3 5 2 3 3" xfId="3276"/>
    <cellStyle name="Calculation 3 5 2 3 3 2" xfId="4810"/>
    <cellStyle name="Calculation 3 5 2 3 4" xfId="3629"/>
    <cellStyle name="Calculation 3 5 2 3 4 2" xfId="5095"/>
    <cellStyle name="Calculation 3 5 2 3 5" xfId="4011"/>
    <cellStyle name="Calculation 3 5 2 4" xfId="2642"/>
    <cellStyle name="Calculation 3 5 2 4 2" xfId="4176"/>
    <cellStyle name="Calculation 3 5 2 5" xfId="3063"/>
    <cellStyle name="Calculation 3 5 2 5 2" xfId="4597"/>
    <cellStyle name="Calculation 3 5 2 6" xfId="3818"/>
    <cellStyle name="Calculation 3 5 3" xfId="2250"/>
    <cellStyle name="Calculation 3 5 3 2" xfId="2463"/>
    <cellStyle name="Calculation 3 5 3 2 2" xfId="2894"/>
    <cellStyle name="Calculation 3 5 3 2 2 2" xfId="4428"/>
    <cellStyle name="Calculation 3 5 3 2 3" xfId="3315"/>
    <cellStyle name="Calculation 3 5 3 2 3 2" xfId="4849"/>
    <cellStyle name="Calculation 3 5 3 2 4" xfId="3668"/>
    <cellStyle name="Calculation 3 5 3 2 4 2" xfId="5120"/>
    <cellStyle name="Calculation 3 5 3 2 5" xfId="4036"/>
    <cellStyle name="Calculation 3 5 3 3" xfId="2681"/>
    <cellStyle name="Calculation 3 5 3 3 2" xfId="4215"/>
    <cellStyle name="Calculation 3 5 3 4" xfId="3102"/>
    <cellStyle name="Calculation 3 5 3 4 2" xfId="4636"/>
    <cellStyle name="Calculation 3 5 3 5" xfId="3455"/>
    <cellStyle name="Calculation 3 5 3 5 2" xfId="4980"/>
    <cellStyle name="Calculation 3 5 3 6" xfId="3857"/>
    <cellStyle name="Calculation 3 5 4" xfId="2301"/>
    <cellStyle name="Calculation 3 5 4 2" xfId="2514"/>
    <cellStyle name="Calculation 3 5 4 2 2" xfId="2945"/>
    <cellStyle name="Calculation 3 5 4 2 2 2" xfId="4479"/>
    <cellStyle name="Calculation 3 5 4 2 3" xfId="3366"/>
    <cellStyle name="Calculation 3 5 4 2 3 2" xfId="4900"/>
    <cellStyle name="Calculation 3 5 4 2 4" xfId="3719"/>
    <cellStyle name="Calculation 3 5 4 2 4 2" xfId="5153"/>
    <cellStyle name="Calculation 3 5 4 2 5" xfId="4069"/>
    <cellStyle name="Calculation 3 5 4 3" xfId="2732"/>
    <cellStyle name="Calculation 3 5 4 3 2" xfId="4266"/>
    <cellStyle name="Calculation 3 5 4 4" xfId="3153"/>
    <cellStyle name="Calculation 3 5 4 4 2" xfId="4687"/>
    <cellStyle name="Calculation 3 5 4 5" xfId="3506"/>
    <cellStyle name="Calculation 3 5 4 5 2" xfId="5013"/>
    <cellStyle name="Calculation 3 5 4 6" xfId="3908"/>
    <cellStyle name="Calculation 3 5 5" xfId="2352"/>
    <cellStyle name="Calculation 3 5 5 2" xfId="2565"/>
    <cellStyle name="Calculation 3 5 5 2 2" xfId="2996"/>
    <cellStyle name="Calculation 3 5 5 2 2 2" xfId="4530"/>
    <cellStyle name="Calculation 3 5 5 2 3" xfId="3417"/>
    <cellStyle name="Calculation 3 5 5 2 3 2" xfId="4951"/>
    <cellStyle name="Calculation 3 5 5 2 4" xfId="3770"/>
    <cellStyle name="Calculation 3 5 5 2 4 2" xfId="5187"/>
    <cellStyle name="Calculation 3 5 5 2 5" xfId="4103"/>
    <cellStyle name="Calculation 3 5 5 3" xfId="2783"/>
    <cellStyle name="Calculation 3 5 5 3 2" xfId="4317"/>
    <cellStyle name="Calculation 3 5 5 4" xfId="3204"/>
    <cellStyle name="Calculation 3 5 5 4 2" xfId="4738"/>
    <cellStyle name="Calculation 3 5 5 5" xfId="3557"/>
    <cellStyle name="Calculation 3 5 5 5 2" xfId="5047"/>
    <cellStyle name="Calculation 3 5 5 6" xfId="3959"/>
    <cellStyle name="Calculation 3 5 6" xfId="2389"/>
    <cellStyle name="Calculation 3 5 6 2" xfId="2820"/>
    <cellStyle name="Calculation 3 5 6 2 2" xfId="4354"/>
    <cellStyle name="Calculation 3 5 6 3" xfId="3241"/>
    <cellStyle name="Calculation 3 5 6 3 2" xfId="4775"/>
    <cellStyle name="Calculation 3 5 6 4" xfId="3594"/>
    <cellStyle name="Calculation 3 5 6 4 2" xfId="5072"/>
    <cellStyle name="Calculation 3 5 6 5" xfId="3988"/>
    <cellStyle name="Calculation 3 5 7" xfId="2607"/>
    <cellStyle name="Calculation 3 5 7 2" xfId="4141"/>
    <cellStyle name="Calculation 3 5 8" xfId="3028"/>
    <cellStyle name="Calculation 3 5 8 2" xfId="4562"/>
    <cellStyle name="Calculation 3 6" xfId="2182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3" xfId="3350"/>
    <cellStyle name="Calculation 3 6 2 2 2 3 2" xfId="4884"/>
    <cellStyle name="Calculation 3 6 2 2 2 4" xfId="3703"/>
    <cellStyle name="Calculation 3 6 2 2 2 4 2" xfId="5143"/>
    <cellStyle name="Calculation 3 6 2 2 2 5" xfId="4059"/>
    <cellStyle name="Calculation 3 6 2 2 3" xfId="2716"/>
    <cellStyle name="Calculation 3 6 2 2 3 2" xfId="4250"/>
    <cellStyle name="Calculation 3 6 2 2 4" xfId="3137"/>
    <cellStyle name="Calculation 3 6 2 2 4 2" xfId="4671"/>
    <cellStyle name="Calculation 3 6 2 2 5" xfId="3490"/>
    <cellStyle name="Calculation 3 6 2 2 5 2" xfId="5003"/>
    <cellStyle name="Calculation 3 6 2 2 6" xfId="3892"/>
    <cellStyle name="Calculation 3 6 2 3" xfId="2430"/>
    <cellStyle name="Calculation 3 6 2 3 2" xfId="2861"/>
    <cellStyle name="Calculation 3 6 2 3 2 2" xfId="4395"/>
    <cellStyle name="Calculation 3 6 2 3 3" xfId="3282"/>
    <cellStyle name="Calculation 3 6 2 3 3 2" xfId="4816"/>
    <cellStyle name="Calculation 3 6 2 3 4" xfId="3635"/>
    <cellStyle name="Calculation 3 6 2 3 4 2" xfId="5099"/>
    <cellStyle name="Calculation 3 6 2 3 5" xfId="4015"/>
    <cellStyle name="Calculation 3 6 2 4" xfId="2648"/>
    <cellStyle name="Calculation 3 6 2 4 2" xfId="4182"/>
    <cellStyle name="Calculation 3 6 2 5" xfId="3069"/>
    <cellStyle name="Calculation 3 6 2 5 2" xfId="4603"/>
    <cellStyle name="Calculation 3 6 2 6" xfId="3824"/>
    <cellStyle name="Calculation 3 6 3" xfId="2223"/>
    <cellStyle name="Calculation 3 6 3 2" xfId="2436"/>
    <cellStyle name="Calculation 3 6 3 2 2" xfId="2867"/>
    <cellStyle name="Calculation 3 6 3 2 2 2" xfId="4401"/>
    <cellStyle name="Calculation 3 6 3 2 3" xfId="3288"/>
    <cellStyle name="Calculation 3 6 3 2 3 2" xfId="4822"/>
    <cellStyle name="Calculation 3 6 3 2 4" xfId="3641"/>
    <cellStyle name="Calculation 3 6 3 2 4 2" xfId="5103"/>
    <cellStyle name="Calculation 3 6 3 2 5" xfId="4019"/>
    <cellStyle name="Calculation 3 6 3 3" xfId="2654"/>
    <cellStyle name="Calculation 3 6 3 3 2" xfId="4188"/>
    <cellStyle name="Calculation 3 6 3 4" xfId="3075"/>
    <cellStyle name="Calculation 3 6 3 4 2" xfId="4609"/>
    <cellStyle name="Calculation 3 6 3 5" xfId="3429"/>
    <cellStyle name="Calculation 3 6 3 5 2" xfId="4963"/>
    <cellStyle name="Calculation 3 6 3 6" xfId="3830"/>
    <cellStyle name="Calculation 3 6 4" xfId="2295"/>
    <cellStyle name="Calculation 3 6 4 2" xfId="2508"/>
    <cellStyle name="Calculation 3 6 4 2 2" xfId="2939"/>
    <cellStyle name="Calculation 3 6 4 2 2 2" xfId="4473"/>
    <cellStyle name="Calculation 3 6 4 2 3" xfId="3360"/>
    <cellStyle name="Calculation 3 6 4 2 3 2" xfId="4894"/>
    <cellStyle name="Calculation 3 6 4 2 4" xfId="3713"/>
    <cellStyle name="Calculation 3 6 4 2 4 2" xfId="5148"/>
    <cellStyle name="Calculation 3 6 4 2 5" xfId="4064"/>
    <cellStyle name="Calculation 3 6 4 3" xfId="2726"/>
    <cellStyle name="Calculation 3 6 4 3 2" xfId="4260"/>
    <cellStyle name="Calculation 3 6 4 4" xfId="3147"/>
    <cellStyle name="Calculation 3 6 4 4 2" xfId="4681"/>
    <cellStyle name="Calculation 3 6 4 5" xfId="3500"/>
    <cellStyle name="Calculation 3 6 4 5 2" xfId="5008"/>
    <cellStyle name="Calculation 3 6 4 6" xfId="3902"/>
    <cellStyle name="Calculation 3 6 5" xfId="2358"/>
    <cellStyle name="Calculation 3 6 5 2" xfId="2571"/>
    <cellStyle name="Calculation 3 6 5 2 2" xfId="3002"/>
    <cellStyle name="Calculation 3 6 5 2 2 2" xfId="4536"/>
    <cellStyle name="Calculation 3 6 5 2 3" xfId="3423"/>
    <cellStyle name="Calculation 3 6 5 2 3 2" xfId="4957"/>
    <cellStyle name="Calculation 3 6 5 2 4" xfId="3776"/>
    <cellStyle name="Calculation 3 6 5 2 4 2" xfId="5191"/>
    <cellStyle name="Calculation 3 6 5 2 5" xfId="4107"/>
    <cellStyle name="Calculation 3 6 5 3" xfId="2789"/>
    <cellStyle name="Calculation 3 6 5 3 2" xfId="4323"/>
    <cellStyle name="Calculation 3 6 5 4" xfId="3210"/>
    <cellStyle name="Calculation 3 6 5 4 2" xfId="4744"/>
    <cellStyle name="Calculation 3 6 5 5" xfId="3563"/>
    <cellStyle name="Calculation 3 6 5 5 2" xfId="5051"/>
    <cellStyle name="Calculation 3 6 5 6" xfId="3965"/>
    <cellStyle name="Calculation 3 6 6" xfId="2395"/>
    <cellStyle name="Calculation 3 6 6 2" xfId="2826"/>
    <cellStyle name="Calculation 3 6 6 2 2" xfId="4360"/>
    <cellStyle name="Calculation 3 6 6 3" xfId="3247"/>
    <cellStyle name="Calculation 3 6 6 3 2" xfId="4781"/>
    <cellStyle name="Calculation 3 6 6 4" xfId="3600"/>
    <cellStyle name="Calculation 3 6 6 4 2" xfId="5076"/>
    <cellStyle name="Calculation 3 6 6 5" xfId="3992"/>
    <cellStyle name="Calculation 3 6 7" xfId="2613"/>
    <cellStyle name="Calculation 3 6 7 2" xfId="4147"/>
    <cellStyle name="Calculation 3 6 8" xfId="3034"/>
    <cellStyle name="Calculation 3 6 8 2" xfId="4568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3" xfId="3295"/>
    <cellStyle name="Calculation 3 7 2 2 3 2" xfId="4829"/>
    <cellStyle name="Calculation 3 7 2 2 4" xfId="3648"/>
    <cellStyle name="Calculation 3 7 2 2 4 2" xfId="5107"/>
    <cellStyle name="Calculation 3 7 2 2 5" xfId="4023"/>
    <cellStyle name="Calculation 3 7 2 3" xfId="2661"/>
    <cellStyle name="Calculation 3 7 2 3 2" xfId="4195"/>
    <cellStyle name="Calculation 3 7 2 4" xfId="3082"/>
    <cellStyle name="Calculation 3 7 2 4 2" xfId="4616"/>
    <cellStyle name="Calculation 3 7 2 5" xfId="3435"/>
    <cellStyle name="Calculation 3 7 2 5 2" xfId="4967"/>
    <cellStyle name="Calculation 3 7 2 6" xfId="3837"/>
    <cellStyle name="Calculation 3 7 3" xfId="2364"/>
    <cellStyle name="Calculation 3 7 3 2" xfId="2795"/>
    <cellStyle name="Calculation 3 7 3 2 2" xfId="4329"/>
    <cellStyle name="Calculation 3 7 3 3" xfId="3216"/>
    <cellStyle name="Calculation 3 7 3 3 2" xfId="4750"/>
    <cellStyle name="Calculation 3 7 3 4" xfId="3569"/>
    <cellStyle name="Calculation 3 7 3 4 2" xfId="5055"/>
    <cellStyle name="Calculation 3 7 3 5" xfId="3971"/>
    <cellStyle name="Calculation 3 7 4" xfId="2582"/>
    <cellStyle name="Calculation 3 7 4 2" xfId="4116"/>
    <cellStyle name="Calculation 3 7 5" xfId="2580"/>
    <cellStyle name="Calculation 3 7 5 2" xfId="4114"/>
    <cellStyle name="Calculation 3 7 6" xfId="3782"/>
    <cellStyle name="Calculation 3 8" xfId="2318"/>
    <cellStyle name="Calculation 3 8 2" xfId="2531"/>
    <cellStyle name="Calculation 3 8 2 2" xfId="2962"/>
    <cellStyle name="Calculation 3 8 2 2 2" xfId="4496"/>
    <cellStyle name="Calculation 3 8 2 3" xfId="3383"/>
    <cellStyle name="Calculation 3 8 2 3 2" xfId="4917"/>
    <cellStyle name="Calculation 3 8 2 4" xfId="3736"/>
    <cellStyle name="Calculation 3 8 2 4 2" xfId="5163"/>
    <cellStyle name="Calculation 3 8 2 5" xfId="4079"/>
    <cellStyle name="Calculation 3 8 3" xfId="2749"/>
    <cellStyle name="Calculation 3 8 3 2" xfId="4283"/>
    <cellStyle name="Calculation 3 8 4" xfId="3170"/>
    <cellStyle name="Calculation 3 8 4 2" xfId="4704"/>
    <cellStyle name="Calculation 3 8 5" xfId="3523"/>
    <cellStyle name="Calculation 3 8 5 2" xfId="5023"/>
    <cellStyle name="Calculation 3 8 6" xfId="3925"/>
    <cellStyle name="Calculation 3 9" xfId="2328"/>
    <cellStyle name="Calculation 3 9 2" xfId="2541"/>
    <cellStyle name="Calculation 3 9 2 2" xfId="2972"/>
    <cellStyle name="Calculation 3 9 2 2 2" xfId="4506"/>
    <cellStyle name="Calculation 3 9 2 3" xfId="3393"/>
    <cellStyle name="Calculation 3 9 2 3 2" xfId="4927"/>
    <cellStyle name="Calculation 3 9 2 4" xfId="3746"/>
    <cellStyle name="Calculation 3 9 2 4 2" xfId="5171"/>
    <cellStyle name="Calculation 3 9 2 5" xfId="4087"/>
    <cellStyle name="Calculation 3 9 3" xfId="2759"/>
    <cellStyle name="Calculation 3 9 3 2" xfId="4293"/>
    <cellStyle name="Calculation 3 9 4" xfId="3180"/>
    <cellStyle name="Calculation 3 9 4 2" xfId="4714"/>
    <cellStyle name="Calculation 3 9 5" xfId="3533"/>
    <cellStyle name="Calculation 3 9 5 2" xfId="5031"/>
    <cellStyle name="Calculation 3 9 6" xfId="3935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3" xfId="3218"/>
    <cellStyle name="Input 3 10 3 2" xfId="4752"/>
    <cellStyle name="Input 3 10 4" xfId="3571"/>
    <cellStyle name="Input 3 10 4 2" xfId="5057"/>
    <cellStyle name="Input 3 10 5" xfId="3973"/>
    <cellStyle name="Input 3 11" xfId="2584"/>
    <cellStyle name="Input 3 11 2" xfId="4118"/>
    <cellStyle name="Input 3 12" xfId="2578"/>
    <cellStyle name="Input 3 12 2" xfId="4112"/>
    <cellStyle name="Input 3 2" xfId="2150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3" xfId="3327"/>
    <cellStyle name="Input 3 2 2 2 2 3 2" xfId="4861"/>
    <cellStyle name="Input 3 2 2 2 2 4" xfId="3680"/>
    <cellStyle name="Input 3 2 2 2 2 4 2" xfId="5128"/>
    <cellStyle name="Input 3 2 2 2 2 5" xfId="4044"/>
    <cellStyle name="Input 3 2 2 2 3" xfId="2693"/>
    <cellStyle name="Input 3 2 2 2 3 2" xfId="4227"/>
    <cellStyle name="Input 3 2 2 2 4" xfId="3114"/>
    <cellStyle name="Input 3 2 2 2 4 2" xfId="4648"/>
    <cellStyle name="Input 3 2 2 2 5" xfId="3467"/>
    <cellStyle name="Input 3 2 2 2 5 2" xfId="4988"/>
    <cellStyle name="Input 3 2 2 2 6" xfId="3869"/>
    <cellStyle name="Input 3 2 2 3" xfId="2407"/>
    <cellStyle name="Input 3 2 2 3 2" xfId="2838"/>
    <cellStyle name="Input 3 2 2 3 2 2" xfId="4372"/>
    <cellStyle name="Input 3 2 2 3 3" xfId="3259"/>
    <cellStyle name="Input 3 2 2 3 3 2" xfId="4793"/>
    <cellStyle name="Input 3 2 2 3 4" xfId="3612"/>
    <cellStyle name="Input 3 2 2 3 4 2" xfId="5084"/>
    <cellStyle name="Input 3 2 2 3 5" xfId="4000"/>
    <cellStyle name="Input 3 2 2 4" xfId="2625"/>
    <cellStyle name="Input 3 2 2 4 2" xfId="4159"/>
    <cellStyle name="Input 3 2 2 5" xfId="3046"/>
    <cellStyle name="Input 3 2 2 5 2" xfId="4580"/>
    <cellStyle name="Input 3 2 2 6" xfId="3801"/>
    <cellStyle name="Input 3 2 3" xfId="2233"/>
    <cellStyle name="Input 3 2 3 2" xfId="2446"/>
    <cellStyle name="Input 3 2 3 2 2" xfId="2877"/>
    <cellStyle name="Input 3 2 3 2 2 2" xfId="4411"/>
    <cellStyle name="Input 3 2 3 2 3" xfId="3298"/>
    <cellStyle name="Input 3 2 3 2 3 2" xfId="4832"/>
    <cellStyle name="Input 3 2 3 2 4" xfId="3651"/>
    <cellStyle name="Input 3 2 3 2 4 2" xfId="5109"/>
    <cellStyle name="Input 3 2 3 2 5" xfId="4025"/>
    <cellStyle name="Input 3 2 3 3" xfId="2664"/>
    <cellStyle name="Input 3 2 3 3 2" xfId="4198"/>
    <cellStyle name="Input 3 2 3 4" xfId="3085"/>
    <cellStyle name="Input 3 2 3 4 2" xfId="4619"/>
    <cellStyle name="Input 3 2 3 5" xfId="3438"/>
    <cellStyle name="Input 3 2 3 5 2" xfId="4969"/>
    <cellStyle name="Input 3 2 3 6" xfId="3840"/>
    <cellStyle name="Input 3 2 4" xfId="2311"/>
    <cellStyle name="Input 3 2 4 2" xfId="2524"/>
    <cellStyle name="Input 3 2 4 2 2" xfId="2955"/>
    <cellStyle name="Input 3 2 4 2 2 2" xfId="4489"/>
    <cellStyle name="Input 3 2 4 2 3" xfId="3376"/>
    <cellStyle name="Input 3 2 4 2 3 2" xfId="4910"/>
    <cellStyle name="Input 3 2 4 2 4" xfId="3729"/>
    <cellStyle name="Input 3 2 4 2 4 2" xfId="5160"/>
    <cellStyle name="Input 3 2 4 2 5" xfId="4076"/>
    <cellStyle name="Input 3 2 4 3" xfId="2742"/>
    <cellStyle name="Input 3 2 4 3 2" xfId="4276"/>
    <cellStyle name="Input 3 2 4 4" xfId="3163"/>
    <cellStyle name="Input 3 2 4 4 2" xfId="4697"/>
    <cellStyle name="Input 3 2 4 5" xfId="3516"/>
    <cellStyle name="Input 3 2 4 5 2" xfId="5020"/>
    <cellStyle name="Input 3 2 4 6" xfId="3918"/>
    <cellStyle name="Input 3 2 5" xfId="2335"/>
    <cellStyle name="Input 3 2 5 2" xfId="2548"/>
    <cellStyle name="Input 3 2 5 2 2" xfId="2979"/>
    <cellStyle name="Input 3 2 5 2 2 2" xfId="4513"/>
    <cellStyle name="Input 3 2 5 2 3" xfId="3400"/>
    <cellStyle name="Input 3 2 5 2 3 2" xfId="4934"/>
    <cellStyle name="Input 3 2 5 2 4" xfId="3753"/>
    <cellStyle name="Input 3 2 5 2 4 2" xfId="5176"/>
    <cellStyle name="Input 3 2 5 2 5" xfId="4092"/>
    <cellStyle name="Input 3 2 5 3" xfId="2766"/>
    <cellStyle name="Input 3 2 5 3 2" xfId="4300"/>
    <cellStyle name="Input 3 2 5 4" xfId="3187"/>
    <cellStyle name="Input 3 2 5 4 2" xfId="4721"/>
    <cellStyle name="Input 3 2 5 5" xfId="3540"/>
    <cellStyle name="Input 3 2 5 5 2" xfId="5036"/>
    <cellStyle name="Input 3 2 5 6" xfId="3942"/>
    <cellStyle name="Input 3 2 6" xfId="2372"/>
    <cellStyle name="Input 3 2 6 2" xfId="2803"/>
    <cellStyle name="Input 3 2 6 2 2" xfId="4337"/>
    <cellStyle name="Input 3 2 6 3" xfId="3224"/>
    <cellStyle name="Input 3 2 6 3 2" xfId="4758"/>
    <cellStyle name="Input 3 2 6 4" xfId="3577"/>
    <cellStyle name="Input 3 2 6 4 2" xfId="5061"/>
    <cellStyle name="Input 3 2 6 5" xfId="3977"/>
    <cellStyle name="Input 3 2 7" xfId="2590"/>
    <cellStyle name="Input 3 2 7 2" xfId="4124"/>
    <cellStyle name="Input 3 2 8" xfId="3011"/>
    <cellStyle name="Input 3 2 8 2" xfId="4545"/>
    <cellStyle name="Input 3 3" xfId="2157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3" xfId="3334"/>
    <cellStyle name="Input 3 3 2 2 2 3 2" xfId="4868"/>
    <cellStyle name="Input 3 3 2 2 2 4" xfId="3687"/>
    <cellStyle name="Input 3 3 2 2 2 4 2" xfId="5131"/>
    <cellStyle name="Input 3 3 2 2 2 5" xfId="4047"/>
    <cellStyle name="Input 3 3 2 2 3" xfId="2700"/>
    <cellStyle name="Input 3 3 2 2 3 2" xfId="4234"/>
    <cellStyle name="Input 3 3 2 2 4" xfId="3121"/>
    <cellStyle name="Input 3 3 2 2 4 2" xfId="4655"/>
    <cellStyle name="Input 3 3 2 2 5" xfId="3474"/>
    <cellStyle name="Input 3 3 2 2 5 2" xfId="4991"/>
    <cellStyle name="Input 3 3 2 2 6" xfId="3876"/>
    <cellStyle name="Input 3 3 2 3" xfId="2414"/>
    <cellStyle name="Input 3 3 2 3 2" xfId="2845"/>
    <cellStyle name="Input 3 3 2 3 2 2" xfId="4379"/>
    <cellStyle name="Input 3 3 2 3 3" xfId="3266"/>
    <cellStyle name="Input 3 3 2 3 3 2" xfId="4800"/>
    <cellStyle name="Input 3 3 2 3 4" xfId="3619"/>
    <cellStyle name="Input 3 3 2 3 4 2" xfId="5087"/>
    <cellStyle name="Input 3 3 2 3 5" xfId="4003"/>
    <cellStyle name="Input 3 3 2 4" xfId="2632"/>
    <cellStyle name="Input 3 3 2 4 2" xfId="4166"/>
    <cellStyle name="Input 3 3 2 5" xfId="3053"/>
    <cellStyle name="Input 3 3 2 5 2" xfId="4587"/>
    <cellStyle name="Input 3 3 2 6" xfId="3808"/>
    <cellStyle name="Input 3 3 3" xfId="2240"/>
    <cellStyle name="Input 3 3 3 2" xfId="2453"/>
    <cellStyle name="Input 3 3 3 2 2" xfId="2884"/>
    <cellStyle name="Input 3 3 3 2 2 2" xfId="4418"/>
    <cellStyle name="Input 3 3 3 2 3" xfId="3305"/>
    <cellStyle name="Input 3 3 3 2 3 2" xfId="4839"/>
    <cellStyle name="Input 3 3 3 2 4" xfId="3658"/>
    <cellStyle name="Input 3 3 3 2 4 2" xfId="5112"/>
    <cellStyle name="Input 3 3 3 2 5" xfId="4028"/>
    <cellStyle name="Input 3 3 3 3" xfId="2671"/>
    <cellStyle name="Input 3 3 3 3 2" xfId="4205"/>
    <cellStyle name="Input 3 3 3 4" xfId="3092"/>
    <cellStyle name="Input 3 3 3 4 2" xfId="4626"/>
    <cellStyle name="Input 3 3 3 5" xfId="3445"/>
    <cellStyle name="Input 3 3 3 5 2" xfId="4972"/>
    <cellStyle name="Input 3 3 3 6" xfId="3847"/>
    <cellStyle name="Input 3 3 4" xfId="2326"/>
    <cellStyle name="Input 3 3 4 2" xfId="2539"/>
    <cellStyle name="Input 3 3 4 2 2" xfId="2970"/>
    <cellStyle name="Input 3 3 4 2 2 2" xfId="4504"/>
    <cellStyle name="Input 3 3 4 2 3" xfId="3391"/>
    <cellStyle name="Input 3 3 4 2 3 2" xfId="4925"/>
    <cellStyle name="Input 3 3 4 2 4" xfId="3744"/>
    <cellStyle name="Input 3 3 4 2 4 2" xfId="5169"/>
    <cellStyle name="Input 3 3 4 2 5" xfId="4085"/>
    <cellStyle name="Input 3 3 4 3" xfId="2757"/>
    <cellStyle name="Input 3 3 4 3 2" xfId="4291"/>
    <cellStyle name="Input 3 3 4 4" xfId="3178"/>
    <cellStyle name="Input 3 3 4 4 2" xfId="4712"/>
    <cellStyle name="Input 3 3 4 5" xfId="3531"/>
    <cellStyle name="Input 3 3 4 5 2" xfId="5029"/>
    <cellStyle name="Input 3 3 4 6" xfId="3933"/>
    <cellStyle name="Input 3 3 5" xfId="2342"/>
    <cellStyle name="Input 3 3 5 2" xfId="2555"/>
    <cellStyle name="Input 3 3 5 2 2" xfId="2986"/>
    <cellStyle name="Input 3 3 5 2 2 2" xfId="4520"/>
    <cellStyle name="Input 3 3 5 2 3" xfId="3407"/>
    <cellStyle name="Input 3 3 5 2 3 2" xfId="4941"/>
    <cellStyle name="Input 3 3 5 2 4" xfId="3760"/>
    <cellStyle name="Input 3 3 5 2 4 2" xfId="5179"/>
    <cellStyle name="Input 3 3 5 2 5" xfId="4095"/>
    <cellStyle name="Input 3 3 5 3" xfId="2773"/>
    <cellStyle name="Input 3 3 5 3 2" xfId="4307"/>
    <cellStyle name="Input 3 3 5 4" xfId="3194"/>
    <cellStyle name="Input 3 3 5 4 2" xfId="4728"/>
    <cellStyle name="Input 3 3 5 5" xfId="3547"/>
    <cellStyle name="Input 3 3 5 5 2" xfId="5039"/>
    <cellStyle name="Input 3 3 5 6" xfId="3949"/>
    <cellStyle name="Input 3 3 6" xfId="2379"/>
    <cellStyle name="Input 3 3 6 2" xfId="2810"/>
    <cellStyle name="Input 3 3 6 2 2" xfId="4344"/>
    <cellStyle name="Input 3 3 6 3" xfId="3231"/>
    <cellStyle name="Input 3 3 6 3 2" xfId="4765"/>
    <cellStyle name="Input 3 3 6 4" xfId="3584"/>
    <cellStyle name="Input 3 3 6 4 2" xfId="5064"/>
    <cellStyle name="Input 3 3 6 5" xfId="3980"/>
    <cellStyle name="Input 3 3 7" xfId="2597"/>
    <cellStyle name="Input 3 3 7 2" xfId="4131"/>
    <cellStyle name="Input 3 3 8" xfId="3018"/>
    <cellStyle name="Input 3 3 8 2" xfId="4552"/>
    <cellStyle name="Input 3 4" xfId="2163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3" xfId="3340"/>
    <cellStyle name="Input 3 4 2 2 2 3 2" xfId="4874"/>
    <cellStyle name="Input 3 4 2 2 2 4" xfId="3693"/>
    <cellStyle name="Input 3 4 2 2 2 4 2" xfId="5135"/>
    <cellStyle name="Input 3 4 2 2 2 5" xfId="4051"/>
    <cellStyle name="Input 3 4 2 2 3" xfId="2706"/>
    <cellStyle name="Input 3 4 2 2 3 2" xfId="4240"/>
    <cellStyle name="Input 3 4 2 2 4" xfId="3127"/>
    <cellStyle name="Input 3 4 2 2 4 2" xfId="4661"/>
    <cellStyle name="Input 3 4 2 2 5" xfId="3480"/>
    <cellStyle name="Input 3 4 2 2 5 2" xfId="4995"/>
    <cellStyle name="Input 3 4 2 2 6" xfId="3882"/>
    <cellStyle name="Input 3 4 2 3" xfId="2420"/>
    <cellStyle name="Input 3 4 2 3 2" xfId="2851"/>
    <cellStyle name="Input 3 4 2 3 2 2" xfId="4385"/>
    <cellStyle name="Input 3 4 2 3 3" xfId="3272"/>
    <cellStyle name="Input 3 4 2 3 3 2" xfId="4806"/>
    <cellStyle name="Input 3 4 2 3 4" xfId="3625"/>
    <cellStyle name="Input 3 4 2 3 4 2" xfId="5091"/>
    <cellStyle name="Input 3 4 2 3 5" xfId="4007"/>
    <cellStyle name="Input 3 4 2 4" xfId="2638"/>
    <cellStyle name="Input 3 4 2 4 2" xfId="4172"/>
    <cellStyle name="Input 3 4 2 5" xfId="3059"/>
    <cellStyle name="Input 3 4 2 5 2" xfId="4593"/>
    <cellStyle name="Input 3 4 2 6" xfId="3814"/>
    <cellStyle name="Input 3 4 3" xfId="2246"/>
    <cellStyle name="Input 3 4 3 2" xfId="2459"/>
    <cellStyle name="Input 3 4 3 2 2" xfId="2890"/>
    <cellStyle name="Input 3 4 3 2 2 2" xfId="4424"/>
    <cellStyle name="Input 3 4 3 2 3" xfId="3311"/>
    <cellStyle name="Input 3 4 3 2 3 2" xfId="4845"/>
    <cellStyle name="Input 3 4 3 2 4" xfId="3664"/>
    <cellStyle name="Input 3 4 3 2 4 2" xfId="5116"/>
    <cellStyle name="Input 3 4 3 2 5" xfId="4032"/>
    <cellStyle name="Input 3 4 3 3" xfId="2677"/>
    <cellStyle name="Input 3 4 3 3 2" xfId="4211"/>
    <cellStyle name="Input 3 4 3 4" xfId="3098"/>
    <cellStyle name="Input 3 4 3 4 2" xfId="4632"/>
    <cellStyle name="Input 3 4 3 5" xfId="3451"/>
    <cellStyle name="Input 3 4 3 5 2" xfId="4976"/>
    <cellStyle name="Input 3 4 3 6" xfId="3853"/>
    <cellStyle name="Input 3 4 4" xfId="2304"/>
    <cellStyle name="Input 3 4 4 2" xfId="2517"/>
    <cellStyle name="Input 3 4 4 2 2" xfId="2948"/>
    <cellStyle name="Input 3 4 4 2 2 2" xfId="4482"/>
    <cellStyle name="Input 3 4 4 2 3" xfId="3369"/>
    <cellStyle name="Input 3 4 4 2 3 2" xfId="4903"/>
    <cellStyle name="Input 3 4 4 2 4" xfId="3722"/>
    <cellStyle name="Input 3 4 4 2 4 2" xfId="5155"/>
    <cellStyle name="Input 3 4 4 2 5" xfId="4071"/>
    <cellStyle name="Input 3 4 4 3" xfId="2735"/>
    <cellStyle name="Input 3 4 4 3 2" xfId="4269"/>
    <cellStyle name="Input 3 4 4 4" xfId="3156"/>
    <cellStyle name="Input 3 4 4 4 2" xfId="4690"/>
    <cellStyle name="Input 3 4 4 5" xfId="3509"/>
    <cellStyle name="Input 3 4 4 5 2" xfId="5015"/>
    <cellStyle name="Input 3 4 4 6" xfId="3911"/>
    <cellStyle name="Input 3 4 5" xfId="2348"/>
    <cellStyle name="Input 3 4 5 2" xfId="2561"/>
    <cellStyle name="Input 3 4 5 2 2" xfId="2992"/>
    <cellStyle name="Input 3 4 5 2 2 2" xfId="4526"/>
    <cellStyle name="Input 3 4 5 2 3" xfId="3413"/>
    <cellStyle name="Input 3 4 5 2 3 2" xfId="4947"/>
    <cellStyle name="Input 3 4 5 2 4" xfId="3766"/>
    <cellStyle name="Input 3 4 5 2 4 2" xfId="5183"/>
    <cellStyle name="Input 3 4 5 2 5" xfId="4099"/>
    <cellStyle name="Input 3 4 5 3" xfId="2779"/>
    <cellStyle name="Input 3 4 5 3 2" xfId="4313"/>
    <cellStyle name="Input 3 4 5 4" xfId="3200"/>
    <cellStyle name="Input 3 4 5 4 2" xfId="4734"/>
    <cellStyle name="Input 3 4 5 5" xfId="3553"/>
    <cellStyle name="Input 3 4 5 5 2" xfId="5043"/>
    <cellStyle name="Input 3 4 5 6" xfId="3955"/>
    <cellStyle name="Input 3 4 6" xfId="2385"/>
    <cellStyle name="Input 3 4 6 2" xfId="2816"/>
    <cellStyle name="Input 3 4 6 2 2" xfId="4350"/>
    <cellStyle name="Input 3 4 6 3" xfId="3237"/>
    <cellStyle name="Input 3 4 6 3 2" xfId="4771"/>
    <cellStyle name="Input 3 4 6 4" xfId="3590"/>
    <cellStyle name="Input 3 4 6 4 2" xfId="5068"/>
    <cellStyle name="Input 3 4 6 5" xfId="3984"/>
    <cellStyle name="Input 3 4 7" xfId="2603"/>
    <cellStyle name="Input 3 4 7 2" xfId="4137"/>
    <cellStyle name="Input 3 4 8" xfId="3024"/>
    <cellStyle name="Input 3 4 8 2" xfId="4558"/>
    <cellStyle name="Input 3 5" xfId="2168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3" xfId="3345"/>
    <cellStyle name="Input 3 5 2 2 2 3 2" xfId="4879"/>
    <cellStyle name="Input 3 5 2 2 2 4" xfId="3698"/>
    <cellStyle name="Input 3 5 2 2 2 4 2" xfId="5140"/>
    <cellStyle name="Input 3 5 2 2 2 5" xfId="4056"/>
    <cellStyle name="Input 3 5 2 2 3" xfId="2711"/>
    <cellStyle name="Input 3 5 2 2 3 2" xfId="4245"/>
    <cellStyle name="Input 3 5 2 2 4" xfId="3132"/>
    <cellStyle name="Input 3 5 2 2 4 2" xfId="4666"/>
    <cellStyle name="Input 3 5 2 2 5" xfId="3485"/>
    <cellStyle name="Input 3 5 2 2 5 2" xfId="5000"/>
    <cellStyle name="Input 3 5 2 2 6" xfId="3887"/>
    <cellStyle name="Input 3 5 2 3" xfId="2425"/>
    <cellStyle name="Input 3 5 2 3 2" xfId="2856"/>
    <cellStyle name="Input 3 5 2 3 2 2" xfId="4390"/>
    <cellStyle name="Input 3 5 2 3 3" xfId="3277"/>
    <cellStyle name="Input 3 5 2 3 3 2" xfId="4811"/>
    <cellStyle name="Input 3 5 2 3 4" xfId="3630"/>
    <cellStyle name="Input 3 5 2 3 4 2" xfId="5096"/>
    <cellStyle name="Input 3 5 2 3 5" xfId="4012"/>
    <cellStyle name="Input 3 5 2 4" xfId="2643"/>
    <cellStyle name="Input 3 5 2 4 2" xfId="4177"/>
    <cellStyle name="Input 3 5 2 5" xfId="3064"/>
    <cellStyle name="Input 3 5 2 5 2" xfId="4598"/>
    <cellStyle name="Input 3 5 2 6" xfId="3819"/>
    <cellStyle name="Input 3 5 3" xfId="2251"/>
    <cellStyle name="Input 3 5 3 2" xfId="2464"/>
    <cellStyle name="Input 3 5 3 2 2" xfId="2895"/>
    <cellStyle name="Input 3 5 3 2 2 2" xfId="4429"/>
    <cellStyle name="Input 3 5 3 2 3" xfId="3316"/>
    <cellStyle name="Input 3 5 3 2 3 2" xfId="4850"/>
    <cellStyle name="Input 3 5 3 2 4" xfId="3669"/>
    <cellStyle name="Input 3 5 3 2 4 2" xfId="5121"/>
    <cellStyle name="Input 3 5 3 2 5" xfId="4037"/>
    <cellStyle name="Input 3 5 3 3" xfId="2682"/>
    <cellStyle name="Input 3 5 3 3 2" xfId="4216"/>
    <cellStyle name="Input 3 5 3 4" xfId="3103"/>
    <cellStyle name="Input 3 5 3 4 2" xfId="4637"/>
    <cellStyle name="Input 3 5 3 5" xfId="3456"/>
    <cellStyle name="Input 3 5 3 5 2" xfId="4981"/>
    <cellStyle name="Input 3 5 3 6" xfId="3858"/>
    <cellStyle name="Input 3 5 4" xfId="2300"/>
    <cellStyle name="Input 3 5 4 2" xfId="2513"/>
    <cellStyle name="Input 3 5 4 2 2" xfId="2944"/>
    <cellStyle name="Input 3 5 4 2 2 2" xfId="4478"/>
    <cellStyle name="Input 3 5 4 2 3" xfId="3365"/>
    <cellStyle name="Input 3 5 4 2 3 2" xfId="4899"/>
    <cellStyle name="Input 3 5 4 2 4" xfId="3718"/>
    <cellStyle name="Input 3 5 4 2 4 2" xfId="5152"/>
    <cellStyle name="Input 3 5 4 2 5" xfId="4068"/>
    <cellStyle name="Input 3 5 4 3" xfId="2731"/>
    <cellStyle name="Input 3 5 4 3 2" xfId="4265"/>
    <cellStyle name="Input 3 5 4 4" xfId="3152"/>
    <cellStyle name="Input 3 5 4 4 2" xfId="4686"/>
    <cellStyle name="Input 3 5 4 5" xfId="3505"/>
    <cellStyle name="Input 3 5 4 5 2" xfId="5012"/>
    <cellStyle name="Input 3 5 4 6" xfId="3907"/>
    <cellStyle name="Input 3 5 5" xfId="2353"/>
    <cellStyle name="Input 3 5 5 2" xfId="2566"/>
    <cellStyle name="Input 3 5 5 2 2" xfId="2997"/>
    <cellStyle name="Input 3 5 5 2 2 2" xfId="4531"/>
    <cellStyle name="Input 3 5 5 2 3" xfId="3418"/>
    <cellStyle name="Input 3 5 5 2 3 2" xfId="4952"/>
    <cellStyle name="Input 3 5 5 2 4" xfId="3771"/>
    <cellStyle name="Input 3 5 5 2 4 2" xfId="5188"/>
    <cellStyle name="Input 3 5 5 2 5" xfId="4104"/>
    <cellStyle name="Input 3 5 5 3" xfId="2784"/>
    <cellStyle name="Input 3 5 5 3 2" xfId="4318"/>
    <cellStyle name="Input 3 5 5 4" xfId="3205"/>
    <cellStyle name="Input 3 5 5 4 2" xfId="4739"/>
    <cellStyle name="Input 3 5 5 5" xfId="3558"/>
    <cellStyle name="Input 3 5 5 5 2" xfId="5048"/>
    <cellStyle name="Input 3 5 5 6" xfId="3960"/>
    <cellStyle name="Input 3 5 6" xfId="2390"/>
    <cellStyle name="Input 3 5 6 2" xfId="2821"/>
    <cellStyle name="Input 3 5 6 2 2" xfId="4355"/>
    <cellStyle name="Input 3 5 6 3" xfId="3242"/>
    <cellStyle name="Input 3 5 6 3 2" xfId="4776"/>
    <cellStyle name="Input 3 5 6 4" xfId="3595"/>
    <cellStyle name="Input 3 5 6 4 2" xfId="5073"/>
    <cellStyle name="Input 3 5 6 5" xfId="3989"/>
    <cellStyle name="Input 3 5 7" xfId="2608"/>
    <cellStyle name="Input 3 5 7 2" xfId="4142"/>
    <cellStyle name="Input 3 5 8" xfId="3029"/>
    <cellStyle name="Input 3 5 8 2" xfId="4563"/>
    <cellStyle name="Input 3 6" xfId="2183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3" xfId="3351"/>
    <cellStyle name="Input 3 6 2 2 2 3 2" xfId="4885"/>
    <cellStyle name="Input 3 6 2 2 2 4" xfId="3704"/>
    <cellStyle name="Input 3 6 2 2 2 4 2" xfId="5144"/>
    <cellStyle name="Input 3 6 2 2 2 5" xfId="4060"/>
    <cellStyle name="Input 3 6 2 2 3" xfId="2717"/>
    <cellStyle name="Input 3 6 2 2 3 2" xfId="4251"/>
    <cellStyle name="Input 3 6 2 2 4" xfId="3138"/>
    <cellStyle name="Input 3 6 2 2 4 2" xfId="4672"/>
    <cellStyle name="Input 3 6 2 2 5" xfId="3491"/>
    <cellStyle name="Input 3 6 2 2 5 2" xfId="5004"/>
    <cellStyle name="Input 3 6 2 2 6" xfId="3893"/>
    <cellStyle name="Input 3 6 2 3" xfId="2431"/>
    <cellStyle name="Input 3 6 2 3 2" xfId="2862"/>
    <cellStyle name="Input 3 6 2 3 2 2" xfId="4396"/>
    <cellStyle name="Input 3 6 2 3 3" xfId="3283"/>
    <cellStyle name="Input 3 6 2 3 3 2" xfId="4817"/>
    <cellStyle name="Input 3 6 2 3 4" xfId="3636"/>
    <cellStyle name="Input 3 6 2 3 4 2" xfId="5100"/>
    <cellStyle name="Input 3 6 2 3 5" xfId="4016"/>
    <cellStyle name="Input 3 6 2 4" xfId="2649"/>
    <cellStyle name="Input 3 6 2 4 2" xfId="4183"/>
    <cellStyle name="Input 3 6 2 5" xfId="3070"/>
    <cellStyle name="Input 3 6 2 5 2" xfId="4604"/>
    <cellStyle name="Input 3 6 2 6" xfId="3825"/>
    <cellStyle name="Input 3 6 3" xfId="2224"/>
    <cellStyle name="Input 3 6 3 2" xfId="2437"/>
    <cellStyle name="Input 3 6 3 2 2" xfId="2868"/>
    <cellStyle name="Input 3 6 3 2 2 2" xfId="4402"/>
    <cellStyle name="Input 3 6 3 2 3" xfId="3289"/>
    <cellStyle name="Input 3 6 3 2 3 2" xfId="4823"/>
    <cellStyle name="Input 3 6 3 2 4" xfId="3642"/>
    <cellStyle name="Input 3 6 3 2 4 2" xfId="5104"/>
    <cellStyle name="Input 3 6 3 2 5" xfId="4020"/>
    <cellStyle name="Input 3 6 3 3" xfId="2655"/>
    <cellStyle name="Input 3 6 3 3 2" xfId="4189"/>
    <cellStyle name="Input 3 6 3 4" xfId="3076"/>
    <cellStyle name="Input 3 6 3 4 2" xfId="4610"/>
    <cellStyle name="Input 3 6 3 5" xfId="3430"/>
    <cellStyle name="Input 3 6 3 5 2" xfId="4964"/>
    <cellStyle name="Input 3 6 3 6" xfId="3831"/>
    <cellStyle name="Input 3 6 4" xfId="2322"/>
    <cellStyle name="Input 3 6 4 2" xfId="2535"/>
    <cellStyle name="Input 3 6 4 2 2" xfId="2966"/>
    <cellStyle name="Input 3 6 4 2 2 2" xfId="4500"/>
    <cellStyle name="Input 3 6 4 2 3" xfId="3387"/>
    <cellStyle name="Input 3 6 4 2 3 2" xfId="4921"/>
    <cellStyle name="Input 3 6 4 2 4" xfId="3740"/>
    <cellStyle name="Input 3 6 4 2 4 2" xfId="5167"/>
    <cellStyle name="Input 3 6 4 2 5" xfId="4083"/>
    <cellStyle name="Input 3 6 4 3" xfId="2753"/>
    <cellStyle name="Input 3 6 4 3 2" xfId="4287"/>
    <cellStyle name="Input 3 6 4 4" xfId="3174"/>
    <cellStyle name="Input 3 6 4 4 2" xfId="4708"/>
    <cellStyle name="Input 3 6 4 5" xfId="3527"/>
    <cellStyle name="Input 3 6 4 5 2" xfId="5027"/>
    <cellStyle name="Input 3 6 4 6" xfId="3929"/>
    <cellStyle name="Input 3 6 5" xfId="2359"/>
    <cellStyle name="Input 3 6 5 2" xfId="2572"/>
    <cellStyle name="Input 3 6 5 2 2" xfId="3003"/>
    <cellStyle name="Input 3 6 5 2 2 2" xfId="4537"/>
    <cellStyle name="Input 3 6 5 2 3" xfId="3424"/>
    <cellStyle name="Input 3 6 5 2 3 2" xfId="4958"/>
    <cellStyle name="Input 3 6 5 2 4" xfId="3777"/>
    <cellStyle name="Input 3 6 5 2 4 2" xfId="5192"/>
    <cellStyle name="Input 3 6 5 2 5" xfId="4108"/>
    <cellStyle name="Input 3 6 5 3" xfId="2790"/>
    <cellStyle name="Input 3 6 5 3 2" xfId="4324"/>
    <cellStyle name="Input 3 6 5 4" xfId="3211"/>
    <cellStyle name="Input 3 6 5 4 2" xfId="4745"/>
    <cellStyle name="Input 3 6 5 5" xfId="3564"/>
    <cellStyle name="Input 3 6 5 5 2" xfId="5052"/>
    <cellStyle name="Input 3 6 5 6" xfId="3966"/>
    <cellStyle name="Input 3 6 6" xfId="2396"/>
    <cellStyle name="Input 3 6 6 2" xfId="2827"/>
    <cellStyle name="Input 3 6 6 2 2" xfId="4361"/>
    <cellStyle name="Input 3 6 6 3" xfId="3248"/>
    <cellStyle name="Input 3 6 6 3 2" xfId="4782"/>
    <cellStyle name="Input 3 6 6 4" xfId="3601"/>
    <cellStyle name="Input 3 6 6 4 2" xfId="5077"/>
    <cellStyle name="Input 3 6 6 5" xfId="3993"/>
    <cellStyle name="Input 3 6 7" xfId="2614"/>
    <cellStyle name="Input 3 6 7 2" xfId="4148"/>
    <cellStyle name="Input 3 6 8" xfId="3035"/>
    <cellStyle name="Input 3 6 8 2" xfId="4569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3" xfId="3321"/>
    <cellStyle name="Input 3 7 2 2 3 2" xfId="4855"/>
    <cellStyle name="Input 3 7 2 2 4" xfId="3674"/>
    <cellStyle name="Input 3 7 2 2 4 2" xfId="5124"/>
    <cellStyle name="Input 3 7 2 2 5" xfId="4040"/>
    <cellStyle name="Input 3 7 2 3" xfId="2687"/>
    <cellStyle name="Input 3 7 2 3 2" xfId="4221"/>
    <cellStyle name="Input 3 7 2 4" xfId="3108"/>
    <cellStyle name="Input 3 7 2 4 2" xfId="4642"/>
    <cellStyle name="Input 3 7 2 5" xfId="3461"/>
    <cellStyle name="Input 3 7 2 5 2" xfId="4984"/>
    <cellStyle name="Input 3 7 2 6" xfId="3863"/>
    <cellStyle name="Input 3 7 3" xfId="2401"/>
    <cellStyle name="Input 3 7 3 2" xfId="2832"/>
    <cellStyle name="Input 3 7 3 2 2" xfId="4366"/>
    <cellStyle name="Input 3 7 3 3" xfId="3253"/>
    <cellStyle name="Input 3 7 3 3 2" xfId="4787"/>
    <cellStyle name="Input 3 7 3 4" xfId="3606"/>
    <cellStyle name="Input 3 7 3 4 2" xfId="5080"/>
    <cellStyle name="Input 3 7 3 5" xfId="3996"/>
    <cellStyle name="Input 3 7 4" xfId="2619"/>
    <cellStyle name="Input 3 7 4 2" xfId="4153"/>
    <cellStyle name="Input 3 7 5" xfId="3040"/>
    <cellStyle name="Input 3 7 5 2" xfId="4574"/>
    <cellStyle name="Input 3 7 6" xfId="3795"/>
    <cellStyle name="Input 3 8" xfId="2317"/>
    <cellStyle name="Input 3 8 2" xfId="2530"/>
    <cellStyle name="Input 3 8 2 2" xfId="2961"/>
    <cellStyle name="Input 3 8 2 2 2" xfId="4495"/>
    <cellStyle name="Input 3 8 2 3" xfId="3382"/>
    <cellStyle name="Input 3 8 2 3 2" xfId="4916"/>
    <cellStyle name="Input 3 8 2 4" xfId="3735"/>
    <cellStyle name="Input 3 8 2 4 2" xfId="5162"/>
    <cellStyle name="Input 3 8 2 5" xfId="4078"/>
    <cellStyle name="Input 3 8 3" xfId="2748"/>
    <cellStyle name="Input 3 8 3 2" xfId="4282"/>
    <cellStyle name="Input 3 8 4" xfId="3169"/>
    <cellStyle name="Input 3 8 4 2" xfId="4703"/>
    <cellStyle name="Input 3 8 5" xfId="3522"/>
    <cellStyle name="Input 3 8 5 2" xfId="5022"/>
    <cellStyle name="Input 3 8 6" xfId="3924"/>
    <cellStyle name="Input 3 9" xfId="2329"/>
    <cellStyle name="Input 3 9 2" xfId="2542"/>
    <cellStyle name="Input 3 9 2 2" xfId="2973"/>
    <cellStyle name="Input 3 9 2 2 2" xfId="4507"/>
    <cellStyle name="Input 3 9 2 3" xfId="3394"/>
    <cellStyle name="Input 3 9 2 3 2" xfId="4928"/>
    <cellStyle name="Input 3 9 2 4" xfId="3747"/>
    <cellStyle name="Input 3 9 2 4 2" xfId="5172"/>
    <cellStyle name="Input 3 9 2 5" xfId="4088"/>
    <cellStyle name="Input 3 9 3" xfId="2760"/>
    <cellStyle name="Input 3 9 3 2" xfId="4294"/>
    <cellStyle name="Input 3 9 4" xfId="3181"/>
    <cellStyle name="Input 3 9 4 2" xfId="4715"/>
    <cellStyle name="Input 3 9 5" xfId="3534"/>
    <cellStyle name="Input 3 9 5 2" xfId="5032"/>
    <cellStyle name="Input 3 9 6" xfId="3936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3" xfId="3381"/>
    <cellStyle name="Note 3 10 2 3 2" xfId="4915"/>
    <cellStyle name="Note 3 10 2 4" xfId="3734"/>
    <cellStyle name="Note 3 10 3" xfId="2747"/>
    <cellStyle name="Note 3 10 3 2" xfId="4281"/>
    <cellStyle name="Note 3 10 4" xfId="3168"/>
    <cellStyle name="Note 3 10 4 2" xfId="4702"/>
    <cellStyle name="Note 3 10 5" xfId="3521"/>
    <cellStyle name="Note 3 10 6" xfId="3923"/>
    <cellStyle name="Note 3 11" xfId="2330"/>
    <cellStyle name="Note 3 11 2" xfId="2543"/>
    <cellStyle name="Note 3 11 2 2" xfId="2974"/>
    <cellStyle name="Note 3 11 2 2 2" xfId="4508"/>
    <cellStyle name="Note 3 11 2 3" xfId="3395"/>
    <cellStyle name="Note 3 11 2 3 2" xfId="4929"/>
    <cellStyle name="Note 3 11 2 4" xfId="3748"/>
    <cellStyle name="Note 3 11 3" xfId="2761"/>
    <cellStyle name="Note 3 11 3 2" xfId="4295"/>
    <cellStyle name="Note 3 11 4" xfId="3182"/>
    <cellStyle name="Note 3 11 4 2" xfId="4716"/>
    <cellStyle name="Note 3 11 5" xfId="3535"/>
    <cellStyle name="Note 3 11 6" xfId="3937"/>
    <cellStyle name="Note 3 2" xfId="2140"/>
    <cellStyle name="Note 3 2 10" xfId="2368"/>
    <cellStyle name="Note 3 2 10 2" xfId="2799"/>
    <cellStyle name="Note 3 2 10 2 2" xfId="4333"/>
    <cellStyle name="Note 3 2 10 3" xfId="3220"/>
    <cellStyle name="Note 3 2 10 3 2" xfId="4754"/>
    <cellStyle name="Note 3 2 10 4" xfId="3573"/>
    <cellStyle name="Note 3 2 11" xfId="2586"/>
    <cellStyle name="Note 3 2 11 2" xfId="4120"/>
    <cellStyle name="Note 3 2 12" xfId="2581"/>
    <cellStyle name="Note 3 2 12 2" xfId="4115"/>
    <cellStyle name="Note 3 2 2" xfId="2152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3" xfId="3329"/>
    <cellStyle name="Note 3 2 2 2 2 2 3 2" xfId="4863"/>
    <cellStyle name="Note 3 2 2 2 2 2 4" xfId="3682"/>
    <cellStyle name="Note 3 2 2 2 2 3" xfId="2695"/>
    <cellStyle name="Note 3 2 2 2 2 3 2" xfId="4229"/>
    <cellStyle name="Note 3 2 2 2 2 4" xfId="3116"/>
    <cellStyle name="Note 3 2 2 2 2 4 2" xfId="4650"/>
    <cellStyle name="Note 3 2 2 2 2 5" xfId="3469"/>
    <cellStyle name="Note 3 2 2 2 2 6" xfId="3871"/>
    <cellStyle name="Note 3 2 2 2 3" xfId="2409"/>
    <cellStyle name="Note 3 2 2 2 3 2" xfId="2840"/>
    <cellStyle name="Note 3 2 2 2 3 2 2" xfId="4374"/>
    <cellStyle name="Note 3 2 2 2 3 3" xfId="3261"/>
    <cellStyle name="Note 3 2 2 2 3 3 2" xfId="4795"/>
    <cellStyle name="Note 3 2 2 2 3 4" xfId="3614"/>
    <cellStyle name="Note 3 2 2 2 4" xfId="2627"/>
    <cellStyle name="Note 3 2 2 2 4 2" xfId="4161"/>
    <cellStyle name="Note 3 2 2 2 5" xfId="3048"/>
    <cellStyle name="Note 3 2 2 2 5 2" xfId="4582"/>
    <cellStyle name="Note 3 2 2 2 6" xfId="3803"/>
    <cellStyle name="Note 3 2 2 3" xfId="2235"/>
    <cellStyle name="Note 3 2 2 3 2" xfId="2448"/>
    <cellStyle name="Note 3 2 2 3 2 2" xfId="2879"/>
    <cellStyle name="Note 3 2 2 3 2 2 2" xfId="4413"/>
    <cellStyle name="Note 3 2 2 3 2 3" xfId="3300"/>
    <cellStyle name="Note 3 2 2 3 2 3 2" xfId="4834"/>
    <cellStyle name="Note 3 2 2 3 2 4" xfId="3653"/>
    <cellStyle name="Note 3 2 2 3 3" xfId="2666"/>
    <cellStyle name="Note 3 2 2 3 3 2" xfId="4200"/>
    <cellStyle name="Note 3 2 2 3 4" xfId="3087"/>
    <cellStyle name="Note 3 2 2 3 4 2" xfId="4621"/>
    <cellStyle name="Note 3 2 2 3 5" xfId="3440"/>
    <cellStyle name="Note 3 2 2 3 6" xfId="3842"/>
    <cellStyle name="Note 3 2 2 4" xfId="2312"/>
    <cellStyle name="Note 3 2 2 4 2" xfId="2525"/>
    <cellStyle name="Note 3 2 2 4 2 2" xfId="2956"/>
    <cellStyle name="Note 3 2 2 4 2 2 2" xfId="4490"/>
    <cellStyle name="Note 3 2 2 4 2 3" xfId="3377"/>
    <cellStyle name="Note 3 2 2 4 2 3 2" xfId="4911"/>
    <cellStyle name="Note 3 2 2 4 2 4" xfId="3730"/>
    <cellStyle name="Note 3 2 2 4 3" xfId="2743"/>
    <cellStyle name="Note 3 2 2 4 3 2" xfId="4277"/>
    <cellStyle name="Note 3 2 2 4 4" xfId="3164"/>
    <cellStyle name="Note 3 2 2 4 4 2" xfId="4698"/>
    <cellStyle name="Note 3 2 2 4 5" xfId="3517"/>
    <cellStyle name="Note 3 2 2 4 6" xfId="3919"/>
    <cellStyle name="Note 3 2 2 5" xfId="2337"/>
    <cellStyle name="Note 3 2 2 5 2" xfId="2550"/>
    <cellStyle name="Note 3 2 2 5 2 2" xfId="2981"/>
    <cellStyle name="Note 3 2 2 5 2 2 2" xfId="4515"/>
    <cellStyle name="Note 3 2 2 5 2 3" xfId="3402"/>
    <cellStyle name="Note 3 2 2 5 2 3 2" xfId="4936"/>
    <cellStyle name="Note 3 2 2 5 2 4" xfId="3755"/>
    <cellStyle name="Note 3 2 2 5 3" xfId="2768"/>
    <cellStyle name="Note 3 2 2 5 3 2" xfId="4302"/>
    <cellStyle name="Note 3 2 2 5 4" xfId="3189"/>
    <cellStyle name="Note 3 2 2 5 4 2" xfId="4723"/>
    <cellStyle name="Note 3 2 2 5 5" xfId="3542"/>
    <cellStyle name="Note 3 2 2 5 6" xfId="3944"/>
    <cellStyle name="Note 3 2 2 6" xfId="2374"/>
    <cellStyle name="Note 3 2 2 6 2" xfId="2805"/>
    <cellStyle name="Note 3 2 2 6 2 2" xfId="4339"/>
    <cellStyle name="Note 3 2 2 6 3" xfId="3226"/>
    <cellStyle name="Note 3 2 2 6 3 2" xfId="4760"/>
    <cellStyle name="Note 3 2 2 6 4" xfId="3579"/>
    <cellStyle name="Note 3 2 2 7" xfId="2592"/>
    <cellStyle name="Note 3 2 2 7 2" xfId="4126"/>
    <cellStyle name="Note 3 2 2 8" xfId="3013"/>
    <cellStyle name="Note 3 2 2 8 2" xfId="4547"/>
    <cellStyle name="Note 3 2 3" xfId="2155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3" xfId="3332"/>
    <cellStyle name="Note 3 2 3 2 2 2 3 2" xfId="4866"/>
    <cellStyle name="Note 3 2 3 2 2 2 4" xfId="3685"/>
    <cellStyle name="Note 3 2 3 2 2 3" xfId="2698"/>
    <cellStyle name="Note 3 2 3 2 2 3 2" xfId="4232"/>
    <cellStyle name="Note 3 2 3 2 2 4" xfId="3119"/>
    <cellStyle name="Note 3 2 3 2 2 4 2" xfId="4653"/>
    <cellStyle name="Note 3 2 3 2 2 5" xfId="3472"/>
    <cellStyle name="Note 3 2 3 2 2 6" xfId="3874"/>
    <cellStyle name="Note 3 2 3 2 3" xfId="2412"/>
    <cellStyle name="Note 3 2 3 2 3 2" xfId="2843"/>
    <cellStyle name="Note 3 2 3 2 3 2 2" xfId="4377"/>
    <cellStyle name="Note 3 2 3 2 3 3" xfId="3264"/>
    <cellStyle name="Note 3 2 3 2 3 3 2" xfId="4798"/>
    <cellStyle name="Note 3 2 3 2 3 4" xfId="3617"/>
    <cellStyle name="Note 3 2 3 2 4" xfId="2630"/>
    <cellStyle name="Note 3 2 3 2 4 2" xfId="4164"/>
    <cellStyle name="Note 3 2 3 2 5" xfId="3051"/>
    <cellStyle name="Note 3 2 3 2 5 2" xfId="4585"/>
    <cellStyle name="Note 3 2 3 2 6" xfId="3806"/>
    <cellStyle name="Note 3 2 3 3" xfId="2238"/>
    <cellStyle name="Note 3 2 3 3 2" xfId="2451"/>
    <cellStyle name="Note 3 2 3 3 2 2" xfId="2882"/>
    <cellStyle name="Note 3 2 3 3 2 2 2" xfId="4416"/>
    <cellStyle name="Note 3 2 3 3 2 3" xfId="3303"/>
    <cellStyle name="Note 3 2 3 3 2 3 2" xfId="4837"/>
    <cellStyle name="Note 3 2 3 3 2 4" xfId="3656"/>
    <cellStyle name="Note 3 2 3 3 3" xfId="2669"/>
    <cellStyle name="Note 3 2 3 3 3 2" xfId="4203"/>
    <cellStyle name="Note 3 2 3 3 4" xfId="3090"/>
    <cellStyle name="Note 3 2 3 3 4 2" xfId="4624"/>
    <cellStyle name="Note 3 2 3 3 5" xfId="3443"/>
    <cellStyle name="Note 3 2 3 3 6" xfId="3845"/>
    <cellStyle name="Note 3 2 3 4" xfId="2310"/>
    <cellStyle name="Note 3 2 3 4 2" xfId="2523"/>
    <cellStyle name="Note 3 2 3 4 2 2" xfId="2954"/>
    <cellStyle name="Note 3 2 3 4 2 2 2" xfId="4488"/>
    <cellStyle name="Note 3 2 3 4 2 3" xfId="3375"/>
    <cellStyle name="Note 3 2 3 4 2 3 2" xfId="4909"/>
    <cellStyle name="Note 3 2 3 4 2 4" xfId="3728"/>
    <cellStyle name="Note 3 2 3 4 3" xfId="2741"/>
    <cellStyle name="Note 3 2 3 4 3 2" xfId="4275"/>
    <cellStyle name="Note 3 2 3 4 4" xfId="3162"/>
    <cellStyle name="Note 3 2 3 4 4 2" xfId="4696"/>
    <cellStyle name="Note 3 2 3 4 5" xfId="3515"/>
    <cellStyle name="Note 3 2 3 4 6" xfId="3917"/>
    <cellStyle name="Note 3 2 3 5" xfId="2340"/>
    <cellStyle name="Note 3 2 3 5 2" xfId="2553"/>
    <cellStyle name="Note 3 2 3 5 2 2" xfId="2984"/>
    <cellStyle name="Note 3 2 3 5 2 2 2" xfId="4518"/>
    <cellStyle name="Note 3 2 3 5 2 3" xfId="3405"/>
    <cellStyle name="Note 3 2 3 5 2 3 2" xfId="4939"/>
    <cellStyle name="Note 3 2 3 5 2 4" xfId="3758"/>
    <cellStyle name="Note 3 2 3 5 3" xfId="2771"/>
    <cellStyle name="Note 3 2 3 5 3 2" xfId="4305"/>
    <cellStyle name="Note 3 2 3 5 4" xfId="3192"/>
    <cellStyle name="Note 3 2 3 5 4 2" xfId="4726"/>
    <cellStyle name="Note 3 2 3 5 5" xfId="3545"/>
    <cellStyle name="Note 3 2 3 5 6" xfId="3947"/>
    <cellStyle name="Note 3 2 3 6" xfId="2377"/>
    <cellStyle name="Note 3 2 3 6 2" xfId="2808"/>
    <cellStyle name="Note 3 2 3 6 2 2" xfId="4342"/>
    <cellStyle name="Note 3 2 3 6 3" xfId="3229"/>
    <cellStyle name="Note 3 2 3 6 3 2" xfId="4763"/>
    <cellStyle name="Note 3 2 3 6 4" xfId="3582"/>
    <cellStyle name="Note 3 2 3 7" xfId="2595"/>
    <cellStyle name="Note 3 2 3 7 2" xfId="4129"/>
    <cellStyle name="Note 3 2 3 8" xfId="3016"/>
    <cellStyle name="Note 3 2 3 8 2" xfId="4550"/>
    <cellStyle name="Note 3 2 4" xfId="2161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3" xfId="3338"/>
    <cellStyle name="Note 3 2 4 2 2 2 3 2" xfId="4872"/>
    <cellStyle name="Note 3 2 4 2 2 2 4" xfId="3691"/>
    <cellStyle name="Note 3 2 4 2 2 3" xfId="2704"/>
    <cellStyle name="Note 3 2 4 2 2 3 2" xfId="4238"/>
    <cellStyle name="Note 3 2 4 2 2 4" xfId="3125"/>
    <cellStyle name="Note 3 2 4 2 2 4 2" xfId="4659"/>
    <cellStyle name="Note 3 2 4 2 2 5" xfId="3478"/>
    <cellStyle name="Note 3 2 4 2 2 6" xfId="3880"/>
    <cellStyle name="Note 3 2 4 2 3" xfId="2418"/>
    <cellStyle name="Note 3 2 4 2 3 2" xfId="2849"/>
    <cellStyle name="Note 3 2 4 2 3 2 2" xfId="4383"/>
    <cellStyle name="Note 3 2 4 2 3 3" xfId="3270"/>
    <cellStyle name="Note 3 2 4 2 3 3 2" xfId="4804"/>
    <cellStyle name="Note 3 2 4 2 3 4" xfId="3623"/>
    <cellStyle name="Note 3 2 4 2 4" xfId="2636"/>
    <cellStyle name="Note 3 2 4 2 4 2" xfId="4170"/>
    <cellStyle name="Note 3 2 4 2 5" xfId="3057"/>
    <cellStyle name="Note 3 2 4 2 5 2" xfId="4591"/>
    <cellStyle name="Note 3 2 4 2 6" xfId="3812"/>
    <cellStyle name="Note 3 2 4 3" xfId="2244"/>
    <cellStyle name="Note 3 2 4 3 2" xfId="2457"/>
    <cellStyle name="Note 3 2 4 3 2 2" xfId="2888"/>
    <cellStyle name="Note 3 2 4 3 2 2 2" xfId="4422"/>
    <cellStyle name="Note 3 2 4 3 2 3" xfId="3309"/>
    <cellStyle name="Note 3 2 4 3 2 3 2" xfId="4843"/>
    <cellStyle name="Note 3 2 4 3 2 4" xfId="3662"/>
    <cellStyle name="Note 3 2 4 3 3" xfId="2675"/>
    <cellStyle name="Note 3 2 4 3 3 2" xfId="4209"/>
    <cellStyle name="Note 3 2 4 3 4" xfId="3096"/>
    <cellStyle name="Note 3 2 4 3 4 2" xfId="4630"/>
    <cellStyle name="Note 3 2 4 3 5" xfId="3449"/>
    <cellStyle name="Note 3 2 4 3 6" xfId="3851"/>
    <cellStyle name="Note 3 2 4 4" xfId="2325"/>
    <cellStyle name="Note 3 2 4 4 2" xfId="2538"/>
    <cellStyle name="Note 3 2 4 4 2 2" xfId="2969"/>
    <cellStyle name="Note 3 2 4 4 2 2 2" xfId="4503"/>
    <cellStyle name="Note 3 2 4 4 2 3" xfId="3390"/>
    <cellStyle name="Note 3 2 4 4 2 3 2" xfId="4924"/>
    <cellStyle name="Note 3 2 4 4 2 4" xfId="3743"/>
    <cellStyle name="Note 3 2 4 4 3" xfId="2756"/>
    <cellStyle name="Note 3 2 4 4 3 2" xfId="4290"/>
    <cellStyle name="Note 3 2 4 4 4" xfId="3177"/>
    <cellStyle name="Note 3 2 4 4 4 2" xfId="4711"/>
    <cellStyle name="Note 3 2 4 4 5" xfId="3530"/>
    <cellStyle name="Note 3 2 4 4 6" xfId="3932"/>
    <cellStyle name="Note 3 2 4 5" xfId="2346"/>
    <cellStyle name="Note 3 2 4 5 2" xfId="2559"/>
    <cellStyle name="Note 3 2 4 5 2 2" xfId="2990"/>
    <cellStyle name="Note 3 2 4 5 2 2 2" xfId="4524"/>
    <cellStyle name="Note 3 2 4 5 2 3" xfId="3411"/>
    <cellStyle name="Note 3 2 4 5 2 3 2" xfId="4945"/>
    <cellStyle name="Note 3 2 4 5 2 4" xfId="3764"/>
    <cellStyle name="Note 3 2 4 5 3" xfId="2777"/>
    <cellStyle name="Note 3 2 4 5 3 2" xfId="4311"/>
    <cellStyle name="Note 3 2 4 5 4" xfId="3198"/>
    <cellStyle name="Note 3 2 4 5 4 2" xfId="4732"/>
    <cellStyle name="Note 3 2 4 5 5" xfId="3551"/>
    <cellStyle name="Note 3 2 4 5 6" xfId="3953"/>
    <cellStyle name="Note 3 2 4 6" xfId="2383"/>
    <cellStyle name="Note 3 2 4 6 2" xfId="2814"/>
    <cellStyle name="Note 3 2 4 6 2 2" xfId="4348"/>
    <cellStyle name="Note 3 2 4 6 3" xfId="3235"/>
    <cellStyle name="Note 3 2 4 6 3 2" xfId="4769"/>
    <cellStyle name="Note 3 2 4 6 4" xfId="3588"/>
    <cellStyle name="Note 3 2 4 7" xfId="2601"/>
    <cellStyle name="Note 3 2 4 7 2" xfId="4135"/>
    <cellStyle name="Note 3 2 4 8" xfId="3022"/>
    <cellStyle name="Note 3 2 4 8 2" xfId="4556"/>
    <cellStyle name="Note 3 2 5" xfId="2170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3" xfId="3347"/>
    <cellStyle name="Note 3 2 5 2 2 2 3 2" xfId="4881"/>
    <cellStyle name="Note 3 2 5 2 2 2 4" xfId="3700"/>
    <cellStyle name="Note 3 2 5 2 2 3" xfId="2713"/>
    <cellStyle name="Note 3 2 5 2 2 3 2" xfId="4247"/>
    <cellStyle name="Note 3 2 5 2 2 4" xfId="3134"/>
    <cellStyle name="Note 3 2 5 2 2 4 2" xfId="4668"/>
    <cellStyle name="Note 3 2 5 2 2 5" xfId="3487"/>
    <cellStyle name="Note 3 2 5 2 2 6" xfId="3889"/>
    <cellStyle name="Note 3 2 5 2 3" xfId="2427"/>
    <cellStyle name="Note 3 2 5 2 3 2" xfId="2858"/>
    <cellStyle name="Note 3 2 5 2 3 2 2" xfId="4392"/>
    <cellStyle name="Note 3 2 5 2 3 3" xfId="3279"/>
    <cellStyle name="Note 3 2 5 2 3 3 2" xfId="4813"/>
    <cellStyle name="Note 3 2 5 2 3 4" xfId="3632"/>
    <cellStyle name="Note 3 2 5 2 4" xfId="2645"/>
    <cellStyle name="Note 3 2 5 2 4 2" xfId="4179"/>
    <cellStyle name="Note 3 2 5 2 5" xfId="3066"/>
    <cellStyle name="Note 3 2 5 2 5 2" xfId="4600"/>
    <cellStyle name="Note 3 2 5 2 6" xfId="3821"/>
    <cellStyle name="Note 3 2 5 3" xfId="2253"/>
    <cellStyle name="Note 3 2 5 3 2" xfId="2466"/>
    <cellStyle name="Note 3 2 5 3 2 2" xfId="2897"/>
    <cellStyle name="Note 3 2 5 3 2 2 2" xfId="4431"/>
    <cellStyle name="Note 3 2 5 3 2 3" xfId="3318"/>
    <cellStyle name="Note 3 2 5 3 2 3 2" xfId="4852"/>
    <cellStyle name="Note 3 2 5 3 2 4" xfId="3671"/>
    <cellStyle name="Note 3 2 5 3 3" xfId="2684"/>
    <cellStyle name="Note 3 2 5 3 3 2" xfId="4218"/>
    <cellStyle name="Note 3 2 5 3 4" xfId="3105"/>
    <cellStyle name="Note 3 2 5 3 4 2" xfId="4639"/>
    <cellStyle name="Note 3 2 5 3 5" xfId="3458"/>
    <cellStyle name="Note 3 2 5 3 6" xfId="3860"/>
    <cellStyle name="Note 3 2 5 4" xfId="2296"/>
    <cellStyle name="Note 3 2 5 4 2" xfId="2509"/>
    <cellStyle name="Note 3 2 5 4 2 2" xfId="2940"/>
    <cellStyle name="Note 3 2 5 4 2 2 2" xfId="4474"/>
    <cellStyle name="Note 3 2 5 4 2 3" xfId="3361"/>
    <cellStyle name="Note 3 2 5 4 2 3 2" xfId="4895"/>
    <cellStyle name="Note 3 2 5 4 2 4" xfId="3714"/>
    <cellStyle name="Note 3 2 5 4 3" xfId="2727"/>
    <cellStyle name="Note 3 2 5 4 3 2" xfId="4261"/>
    <cellStyle name="Note 3 2 5 4 4" xfId="3148"/>
    <cellStyle name="Note 3 2 5 4 4 2" xfId="4682"/>
    <cellStyle name="Note 3 2 5 4 5" xfId="3501"/>
    <cellStyle name="Note 3 2 5 4 6" xfId="3903"/>
    <cellStyle name="Note 3 2 5 5" xfId="2355"/>
    <cellStyle name="Note 3 2 5 5 2" xfId="2568"/>
    <cellStyle name="Note 3 2 5 5 2 2" xfId="2999"/>
    <cellStyle name="Note 3 2 5 5 2 2 2" xfId="4533"/>
    <cellStyle name="Note 3 2 5 5 2 3" xfId="3420"/>
    <cellStyle name="Note 3 2 5 5 2 3 2" xfId="4954"/>
    <cellStyle name="Note 3 2 5 5 2 4" xfId="3773"/>
    <cellStyle name="Note 3 2 5 5 3" xfId="2786"/>
    <cellStyle name="Note 3 2 5 5 3 2" xfId="4320"/>
    <cellStyle name="Note 3 2 5 5 4" xfId="3207"/>
    <cellStyle name="Note 3 2 5 5 4 2" xfId="4741"/>
    <cellStyle name="Note 3 2 5 5 5" xfId="3560"/>
    <cellStyle name="Note 3 2 5 5 6" xfId="3962"/>
    <cellStyle name="Note 3 2 5 6" xfId="2392"/>
    <cellStyle name="Note 3 2 5 6 2" xfId="2823"/>
    <cellStyle name="Note 3 2 5 6 2 2" xfId="4357"/>
    <cellStyle name="Note 3 2 5 6 3" xfId="3244"/>
    <cellStyle name="Note 3 2 5 6 3 2" xfId="4778"/>
    <cellStyle name="Note 3 2 5 6 4" xfId="3597"/>
    <cellStyle name="Note 3 2 5 7" xfId="2610"/>
    <cellStyle name="Note 3 2 5 7 2" xfId="4144"/>
    <cellStyle name="Note 3 2 5 8" xfId="3031"/>
    <cellStyle name="Note 3 2 5 8 2" xfId="4565"/>
    <cellStyle name="Note 3 2 6" xfId="2185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3" xfId="3353"/>
    <cellStyle name="Note 3 2 6 2 2 2 3 2" xfId="4887"/>
    <cellStyle name="Note 3 2 6 2 2 2 4" xfId="3706"/>
    <cellStyle name="Note 3 2 6 2 2 3" xfId="2719"/>
    <cellStyle name="Note 3 2 6 2 2 3 2" xfId="4253"/>
    <cellStyle name="Note 3 2 6 2 2 4" xfId="3140"/>
    <cellStyle name="Note 3 2 6 2 2 4 2" xfId="4674"/>
    <cellStyle name="Note 3 2 6 2 2 5" xfId="3493"/>
    <cellStyle name="Note 3 2 6 2 2 6" xfId="3895"/>
    <cellStyle name="Note 3 2 6 2 3" xfId="2433"/>
    <cellStyle name="Note 3 2 6 2 3 2" xfId="2864"/>
    <cellStyle name="Note 3 2 6 2 3 2 2" xfId="4398"/>
    <cellStyle name="Note 3 2 6 2 3 3" xfId="3285"/>
    <cellStyle name="Note 3 2 6 2 3 3 2" xfId="4819"/>
    <cellStyle name="Note 3 2 6 2 3 4" xfId="3638"/>
    <cellStyle name="Note 3 2 6 2 4" xfId="2651"/>
    <cellStyle name="Note 3 2 6 2 4 2" xfId="4185"/>
    <cellStyle name="Note 3 2 6 2 5" xfId="3072"/>
    <cellStyle name="Note 3 2 6 2 5 2" xfId="4606"/>
    <cellStyle name="Note 3 2 6 2 6" xfId="3827"/>
    <cellStyle name="Note 3 2 6 3" xfId="2226"/>
    <cellStyle name="Note 3 2 6 3 2" xfId="2439"/>
    <cellStyle name="Note 3 2 6 3 2 2" xfId="2870"/>
    <cellStyle name="Note 3 2 6 3 2 2 2" xfId="4404"/>
    <cellStyle name="Note 3 2 6 3 2 3" xfId="3291"/>
    <cellStyle name="Note 3 2 6 3 2 3 2" xfId="4825"/>
    <cellStyle name="Note 3 2 6 3 2 4" xfId="3644"/>
    <cellStyle name="Note 3 2 6 3 3" xfId="2657"/>
    <cellStyle name="Note 3 2 6 3 3 2" xfId="4191"/>
    <cellStyle name="Note 3 2 6 3 4" xfId="3078"/>
    <cellStyle name="Note 3 2 6 3 4 2" xfId="4612"/>
    <cellStyle name="Note 3 2 6 3 5" xfId="3432"/>
    <cellStyle name="Note 3 2 6 3 6" xfId="3833"/>
    <cellStyle name="Note 3 2 6 4" xfId="2294"/>
    <cellStyle name="Note 3 2 6 4 2" xfId="2507"/>
    <cellStyle name="Note 3 2 6 4 2 2" xfId="2938"/>
    <cellStyle name="Note 3 2 6 4 2 2 2" xfId="4472"/>
    <cellStyle name="Note 3 2 6 4 2 3" xfId="3359"/>
    <cellStyle name="Note 3 2 6 4 2 3 2" xfId="4893"/>
    <cellStyle name="Note 3 2 6 4 2 4" xfId="3712"/>
    <cellStyle name="Note 3 2 6 4 3" xfId="2725"/>
    <cellStyle name="Note 3 2 6 4 3 2" xfId="4259"/>
    <cellStyle name="Note 3 2 6 4 4" xfId="3146"/>
    <cellStyle name="Note 3 2 6 4 4 2" xfId="4680"/>
    <cellStyle name="Note 3 2 6 4 5" xfId="3499"/>
    <cellStyle name="Note 3 2 6 4 6" xfId="3901"/>
    <cellStyle name="Note 3 2 6 5" xfId="2361"/>
    <cellStyle name="Note 3 2 6 5 2" xfId="2574"/>
    <cellStyle name="Note 3 2 6 5 2 2" xfId="3005"/>
    <cellStyle name="Note 3 2 6 5 2 2 2" xfId="4539"/>
    <cellStyle name="Note 3 2 6 5 2 3" xfId="3426"/>
    <cellStyle name="Note 3 2 6 5 2 3 2" xfId="4960"/>
    <cellStyle name="Note 3 2 6 5 2 4" xfId="3779"/>
    <cellStyle name="Note 3 2 6 5 3" xfId="2792"/>
    <cellStyle name="Note 3 2 6 5 3 2" xfId="4326"/>
    <cellStyle name="Note 3 2 6 5 4" xfId="3213"/>
    <cellStyle name="Note 3 2 6 5 4 2" xfId="4747"/>
    <cellStyle name="Note 3 2 6 5 5" xfId="3566"/>
    <cellStyle name="Note 3 2 6 5 6" xfId="3968"/>
    <cellStyle name="Note 3 2 6 6" xfId="2398"/>
    <cellStyle name="Note 3 2 6 6 2" xfId="2829"/>
    <cellStyle name="Note 3 2 6 6 2 2" xfId="4363"/>
    <cellStyle name="Note 3 2 6 6 3" xfId="3250"/>
    <cellStyle name="Note 3 2 6 6 3 2" xfId="4784"/>
    <cellStyle name="Note 3 2 6 6 4" xfId="3603"/>
    <cellStyle name="Note 3 2 6 7" xfId="2616"/>
    <cellStyle name="Note 3 2 6 7 2" xfId="4150"/>
    <cellStyle name="Note 3 2 6 8" xfId="3037"/>
    <cellStyle name="Note 3 2 6 8 2" xfId="4571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3" xfId="3323"/>
    <cellStyle name="Note 3 2 7 2 2 3 2" xfId="4857"/>
    <cellStyle name="Note 3 2 7 2 2 4" xfId="3676"/>
    <cellStyle name="Note 3 2 7 2 3" xfId="2689"/>
    <cellStyle name="Note 3 2 7 2 3 2" xfId="4223"/>
    <cellStyle name="Note 3 2 7 2 4" xfId="3110"/>
    <cellStyle name="Note 3 2 7 2 4 2" xfId="4644"/>
    <cellStyle name="Note 3 2 7 2 5" xfId="3463"/>
    <cellStyle name="Note 3 2 7 2 6" xfId="3865"/>
    <cellStyle name="Note 3 2 7 3" xfId="2403"/>
    <cellStyle name="Note 3 2 7 3 2" xfId="2834"/>
    <cellStyle name="Note 3 2 7 3 2 2" xfId="4368"/>
    <cellStyle name="Note 3 2 7 3 3" xfId="3255"/>
    <cellStyle name="Note 3 2 7 3 3 2" xfId="4789"/>
    <cellStyle name="Note 3 2 7 3 4" xfId="3608"/>
    <cellStyle name="Note 3 2 7 4" xfId="2621"/>
    <cellStyle name="Note 3 2 7 4 2" xfId="4155"/>
    <cellStyle name="Note 3 2 7 5" xfId="3042"/>
    <cellStyle name="Note 3 2 7 5 2" xfId="4576"/>
    <cellStyle name="Note 3 2 7 6" xfId="3797"/>
    <cellStyle name="Note 3 2 8" xfId="2315"/>
    <cellStyle name="Note 3 2 8 2" xfId="2528"/>
    <cellStyle name="Note 3 2 8 2 2" xfId="2959"/>
    <cellStyle name="Note 3 2 8 2 2 2" xfId="4493"/>
    <cellStyle name="Note 3 2 8 2 3" xfId="3380"/>
    <cellStyle name="Note 3 2 8 2 3 2" xfId="4914"/>
    <cellStyle name="Note 3 2 8 2 4" xfId="3733"/>
    <cellStyle name="Note 3 2 8 3" xfId="2746"/>
    <cellStyle name="Note 3 2 8 3 2" xfId="4280"/>
    <cellStyle name="Note 3 2 8 4" xfId="3167"/>
    <cellStyle name="Note 3 2 8 4 2" xfId="4701"/>
    <cellStyle name="Note 3 2 8 5" xfId="3520"/>
    <cellStyle name="Note 3 2 8 6" xfId="3922"/>
    <cellStyle name="Note 3 2 9" xfId="2331"/>
    <cellStyle name="Note 3 2 9 2" xfId="2544"/>
    <cellStyle name="Note 3 2 9 2 2" xfId="2975"/>
    <cellStyle name="Note 3 2 9 2 2 2" xfId="4509"/>
    <cellStyle name="Note 3 2 9 2 3" xfId="3396"/>
    <cellStyle name="Note 3 2 9 2 3 2" xfId="4930"/>
    <cellStyle name="Note 3 2 9 2 4" xfId="3749"/>
    <cellStyle name="Note 3 2 9 3" xfId="2762"/>
    <cellStyle name="Note 3 2 9 3 2" xfId="4296"/>
    <cellStyle name="Note 3 2 9 4" xfId="3183"/>
    <cellStyle name="Note 3 2 9 4 2" xfId="4717"/>
    <cellStyle name="Note 3 2 9 5" xfId="3536"/>
    <cellStyle name="Note 3 2 9 6" xfId="3938"/>
    <cellStyle name="Note 3 3" xfId="2151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3" xfId="3328"/>
    <cellStyle name="Note 3 3 2 2 2 3 2" xfId="4862"/>
    <cellStyle name="Note 3 3 2 2 2 4" xfId="3681"/>
    <cellStyle name="Note 3 3 2 2 3" xfId="2694"/>
    <cellStyle name="Note 3 3 2 2 3 2" xfId="4228"/>
    <cellStyle name="Note 3 3 2 2 4" xfId="3115"/>
    <cellStyle name="Note 3 3 2 2 4 2" xfId="4649"/>
    <cellStyle name="Note 3 3 2 2 5" xfId="3468"/>
    <cellStyle name="Note 3 3 2 2 6" xfId="3870"/>
    <cellStyle name="Note 3 3 2 3" xfId="2408"/>
    <cellStyle name="Note 3 3 2 3 2" xfId="2839"/>
    <cellStyle name="Note 3 3 2 3 2 2" xfId="4373"/>
    <cellStyle name="Note 3 3 2 3 3" xfId="3260"/>
    <cellStyle name="Note 3 3 2 3 3 2" xfId="4794"/>
    <cellStyle name="Note 3 3 2 3 4" xfId="3613"/>
    <cellStyle name="Note 3 3 2 4" xfId="2626"/>
    <cellStyle name="Note 3 3 2 4 2" xfId="4160"/>
    <cellStyle name="Note 3 3 2 5" xfId="3047"/>
    <cellStyle name="Note 3 3 2 5 2" xfId="4581"/>
    <cellStyle name="Note 3 3 2 6" xfId="3802"/>
    <cellStyle name="Note 3 3 3" xfId="2234"/>
    <cellStyle name="Note 3 3 3 2" xfId="2447"/>
    <cellStyle name="Note 3 3 3 2 2" xfId="2878"/>
    <cellStyle name="Note 3 3 3 2 2 2" xfId="4412"/>
    <cellStyle name="Note 3 3 3 2 3" xfId="3299"/>
    <cellStyle name="Note 3 3 3 2 3 2" xfId="4833"/>
    <cellStyle name="Note 3 3 3 2 4" xfId="3652"/>
    <cellStyle name="Note 3 3 3 3" xfId="2665"/>
    <cellStyle name="Note 3 3 3 3 2" xfId="4199"/>
    <cellStyle name="Note 3 3 3 4" xfId="3086"/>
    <cellStyle name="Note 3 3 3 4 2" xfId="4620"/>
    <cellStyle name="Note 3 3 3 5" xfId="3439"/>
    <cellStyle name="Note 3 3 3 6" xfId="3841"/>
    <cellStyle name="Note 3 3 4" xfId="2313"/>
    <cellStyle name="Note 3 3 4 2" xfId="2526"/>
    <cellStyle name="Note 3 3 4 2 2" xfId="2957"/>
    <cellStyle name="Note 3 3 4 2 2 2" xfId="4491"/>
    <cellStyle name="Note 3 3 4 2 3" xfId="3378"/>
    <cellStyle name="Note 3 3 4 2 3 2" xfId="4912"/>
    <cellStyle name="Note 3 3 4 2 4" xfId="3731"/>
    <cellStyle name="Note 3 3 4 3" xfId="2744"/>
    <cellStyle name="Note 3 3 4 3 2" xfId="4278"/>
    <cellStyle name="Note 3 3 4 4" xfId="3165"/>
    <cellStyle name="Note 3 3 4 4 2" xfId="4699"/>
    <cellStyle name="Note 3 3 4 5" xfId="3518"/>
    <cellStyle name="Note 3 3 4 6" xfId="3920"/>
    <cellStyle name="Note 3 3 5" xfId="2336"/>
    <cellStyle name="Note 3 3 5 2" xfId="2549"/>
    <cellStyle name="Note 3 3 5 2 2" xfId="2980"/>
    <cellStyle name="Note 3 3 5 2 2 2" xfId="4514"/>
    <cellStyle name="Note 3 3 5 2 3" xfId="3401"/>
    <cellStyle name="Note 3 3 5 2 3 2" xfId="4935"/>
    <cellStyle name="Note 3 3 5 2 4" xfId="3754"/>
    <cellStyle name="Note 3 3 5 3" xfId="2767"/>
    <cellStyle name="Note 3 3 5 3 2" xfId="4301"/>
    <cellStyle name="Note 3 3 5 4" xfId="3188"/>
    <cellStyle name="Note 3 3 5 4 2" xfId="4722"/>
    <cellStyle name="Note 3 3 5 5" xfId="3541"/>
    <cellStyle name="Note 3 3 5 6" xfId="3943"/>
    <cellStyle name="Note 3 3 6" xfId="2373"/>
    <cellStyle name="Note 3 3 6 2" xfId="2804"/>
    <cellStyle name="Note 3 3 6 2 2" xfId="4338"/>
    <cellStyle name="Note 3 3 6 3" xfId="3225"/>
    <cellStyle name="Note 3 3 6 3 2" xfId="4759"/>
    <cellStyle name="Note 3 3 6 4" xfId="3578"/>
    <cellStyle name="Note 3 3 7" xfId="2591"/>
    <cellStyle name="Note 3 3 7 2" xfId="4125"/>
    <cellStyle name="Note 3 3 8" xfId="3012"/>
    <cellStyle name="Note 3 3 8 2" xfId="4546"/>
    <cellStyle name="Note 3 4" xfId="2156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3" xfId="3333"/>
    <cellStyle name="Note 3 4 2 2 2 3 2" xfId="4867"/>
    <cellStyle name="Note 3 4 2 2 2 4" xfId="3686"/>
    <cellStyle name="Note 3 4 2 2 3" xfId="2699"/>
    <cellStyle name="Note 3 4 2 2 3 2" xfId="4233"/>
    <cellStyle name="Note 3 4 2 2 4" xfId="3120"/>
    <cellStyle name="Note 3 4 2 2 4 2" xfId="4654"/>
    <cellStyle name="Note 3 4 2 2 5" xfId="3473"/>
    <cellStyle name="Note 3 4 2 2 6" xfId="3875"/>
    <cellStyle name="Note 3 4 2 3" xfId="2413"/>
    <cellStyle name="Note 3 4 2 3 2" xfId="2844"/>
    <cellStyle name="Note 3 4 2 3 2 2" xfId="4378"/>
    <cellStyle name="Note 3 4 2 3 3" xfId="3265"/>
    <cellStyle name="Note 3 4 2 3 3 2" xfId="4799"/>
    <cellStyle name="Note 3 4 2 3 4" xfId="3618"/>
    <cellStyle name="Note 3 4 2 4" xfId="2631"/>
    <cellStyle name="Note 3 4 2 4 2" xfId="4165"/>
    <cellStyle name="Note 3 4 2 5" xfId="3052"/>
    <cellStyle name="Note 3 4 2 5 2" xfId="4586"/>
    <cellStyle name="Note 3 4 2 6" xfId="3807"/>
    <cellStyle name="Note 3 4 3" xfId="2239"/>
    <cellStyle name="Note 3 4 3 2" xfId="2452"/>
    <cellStyle name="Note 3 4 3 2 2" xfId="2883"/>
    <cellStyle name="Note 3 4 3 2 2 2" xfId="4417"/>
    <cellStyle name="Note 3 4 3 2 3" xfId="3304"/>
    <cellStyle name="Note 3 4 3 2 3 2" xfId="4838"/>
    <cellStyle name="Note 3 4 3 2 4" xfId="3657"/>
    <cellStyle name="Note 3 4 3 3" xfId="2670"/>
    <cellStyle name="Note 3 4 3 3 2" xfId="4204"/>
    <cellStyle name="Note 3 4 3 4" xfId="3091"/>
    <cellStyle name="Note 3 4 3 4 2" xfId="4625"/>
    <cellStyle name="Note 3 4 3 5" xfId="3444"/>
    <cellStyle name="Note 3 4 3 6" xfId="3846"/>
    <cellStyle name="Note 3 4 4" xfId="2309"/>
    <cellStyle name="Note 3 4 4 2" xfId="2522"/>
    <cellStyle name="Note 3 4 4 2 2" xfId="2953"/>
    <cellStyle name="Note 3 4 4 2 2 2" xfId="4487"/>
    <cellStyle name="Note 3 4 4 2 3" xfId="3374"/>
    <cellStyle name="Note 3 4 4 2 3 2" xfId="4908"/>
    <cellStyle name="Note 3 4 4 2 4" xfId="3727"/>
    <cellStyle name="Note 3 4 4 3" xfId="2740"/>
    <cellStyle name="Note 3 4 4 3 2" xfId="4274"/>
    <cellStyle name="Note 3 4 4 4" xfId="3161"/>
    <cellStyle name="Note 3 4 4 4 2" xfId="4695"/>
    <cellStyle name="Note 3 4 4 5" xfId="3514"/>
    <cellStyle name="Note 3 4 4 6" xfId="3916"/>
    <cellStyle name="Note 3 4 5" xfId="2341"/>
    <cellStyle name="Note 3 4 5 2" xfId="2554"/>
    <cellStyle name="Note 3 4 5 2 2" xfId="2985"/>
    <cellStyle name="Note 3 4 5 2 2 2" xfId="4519"/>
    <cellStyle name="Note 3 4 5 2 3" xfId="3406"/>
    <cellStyle name="Note 3 4 5 2 3 2" xfId="4940"/>
    <cellStyle name="Note 3 4 5 2 4" xfId="3759"/>
    <cellStyle name="Note 3 4 5 3" xfId="2772"/>
    <cellStyle name="Note 3 4 5 3 2" xfId="4306"/>
    <cellStyle name="Note 3 4 5 4" xfId="3193"/>
    <cellStyle name="Note 3 4 5 4 2" xfId="4727"/>
    <cellStyle name="Note 3 4 5 5" xfId="3546"/>
    <cellStyle name="Note 3 4 5 6" xfId="3948"/>
    <cellStyle name="Note 3 4 6" xfId="2378"/>
    <cellStyle name="Note 3 4 6 2" xfId="2809"/>
    <cellStyle name="Note 3 4 6 2 2" xfId="4343"/>
    <cellStyle name="Note 3 4 6 3" xfId="3230"/>
    <cellStyle name="Note 3 4 6 3 2" xfId="4764"/>
    <cellStyle name="Note 3 4 6 4" xfId="3583"/>
    <cellStyle name="Note 3 4 7" xfId="2596"/>
    <cellStyle name="Note 3 4 7 2" xfId="4130"/>
    <cellStyle name="Note 3 4 8" xfId="3017"/>
    <cellStyle name="Note 3 4 8 2" xfId="4551"/>
    <cellStyle name="Note 3 5" xfId="2162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3" xfId="3339"/>
    <cellStyle name="Note 3 5 2 2 2 3 2" xfId="4873"/>
    <cellStyle name="Note 3 5 2 2 2 4" xfId="3692"/>
    <cellStyle name="Note 3 5 2 2 3" xfId="2705"/>
    <cellStyle name="Note 3 5 2 2 3 2" xfId="4239"/>
    <cellStyle name="Note 3 5 2 2 4" xfId="3126"/>
    <cellStyle name="Note 3 5 2 2 4 2" xfId="4660"/>
    <cellStyle name="Note 3 5 2 2 5" xfId="3479"/>
    <cellStyle name="Note 3 5 2 2 6" xfId="3881"/>
    <cellStyle name="Note 3 5 2 3" xfId="2419"/>
    <cellStyle name="Note 3 5 2 3 2" xfId="2850"/>
    <cellStyle name="Note 3 5 2 3 2 2" xfId="4384"/>
    <cellStyle name="Note 3 5 2 3 3" xfId="3271"/>
    <cellStyle name="Note 3 5 2 3 3 2" xfId="4805"/>
    <cellStyle name="Note 3 5 2 3 4" xfId="3624"/>
    <cellStyle name="Note 3 5 2 4" xfId="2637"/>
    <cellStyle name="Note 3 5 2 4 2" xfId="4171"/>
    <cellStyle name="Note 3 5 2 5" xfId="3058"/>
    <cellStyle name="Note 3 5 2 5 2" xfId="4592"/>
    <cellStyle name="Note 3 5 2 6" xfId="3813"/>
    <cellStyle name="Note 3 5 3" xfId="2245"/>
    <cellStyle name="Note 3 5 3 2" xfId="2458"/>
    <cellStyle name="Note 3 5 3 2 2" xfId="2889"/>
    <cellStyle name="Note 3 5 3 2 2 2" xfId="4423"/>
    <cellStyle name="Note 3 5 3 2 3" xfId="3310"/>
    <cellStyle name="Note 3 5 3 2 3 2" xfId="4844"/>
    <cellStyle name="Note 3 5 3 2 4" xfId="3663"/>
    <cellStyle name="Note 3 5 3 3" xfId="2676"/>
    <cellStyle name="Note 3 5 3 3 2" xfId="4210"/>
    <cellStyle name="Note 3 5 3 4" xfId="3097"/>
    <cellStyle name="Note 3 5 3 4 2" xfId="4631"/>
    <cellStyle name="Note 3 5 3 5" xfId="3450"/>
    <cellStyle name="Note 3 5 3 6" xfId="3852"/>
    <cellStyle name="Note 3 5 4" xfId="2302"/>
    <cellStyle name="Note 3 5 4 2" xfId="2515"/>
    <cellStyle name="Note 3 5 4 2 2" xfId="2946"/>
    <cellStyle name="Note 3 5 4 2 2 2" xfId="4480"/>
    <cellStyle name="Note 3 5 4 2 3" xfId="3367"/>
    <cellStyle name="Note 3 5 4 2 3 2" xfId="4901"/>
    <cellStyle name="Note 3 5 4 2 4" xfId="3720"/>
    <cellStyle name="Note 3 5 4 3" xfId="2733"/>
    <cellStyle name="Note 3 5 4 3 2" xfId="4267"/>
    <cellStyle name="Note 3 5 4 4" xfId="3154"/>
    <cellStyle name="Note 3 5 4 4 2" xfId="4688"/>
    <cellStyle name="Note 3 5 4 5" xfId="3507"/>
    <cellStyle name="Note 3 5 4 6" xfId="3909"/>
    <cellStyle name="Note 3 5 5" xfId="2347"/>
    <cellStyle name="Note 3 5 5 2" xfId="2560"/>
    <cellStyle name="Note 3 5 5 2 2" xfId="2991"/>
    <cellStyle name="Note 3 5 5 2 2 2" xfId="4525"/>
    <cellStyle name="Note 3 5 5 2 3" xfId="3412"/>
    <cellStyle name="Note 3 5 5 2 3 2" xfId="4946"/>
    <cellStyle name="Note 3 5 5 2 4" xfId="3765"/>
    <cellStyle name="Note 3 5 5 3" xfId="2778"/>
    <cellStyle name="Note 3 5 5 3 2" xfId="4312"/>
    <cellStyle name="Note 3 5 5 4" xfId="3199"/>
    <cellStyle name="Note 3 5 5 4 2" xfId="4733"/>
    <cellStyle name="Note 3 5 5 5" xfId="3552"/>
    <cellStyle name="Note 3 5 5 6" xfId="3954"/>
    <cellStyle name="Note 3 5 6" xfId="2384"/>
    <cellStyle name="Note 3 5 6 2" xfId="2815"/>
    <cellStyle name="Note 3 5 6 2 2" xfId="4349"/>
    <cellStyle name="Note 3 5 6 3" xfId="3236"/>
    <cellStyle name="Note 3 5 6 3 2" xfId="4770"/>
    <cellStyle name="Note 3 5 6 4" xfId="3589"/>
    <cellStyle name="Note 3 5 7" xfId="2602"/>
    <cellStyle name="Note 3 5 7 2" xfId="4136"/>
    <cellStyle name="Note 3 5 8" xfId="3023"/>
    <cellStyle name="Note 3 5 8 2" xfId="4557"/>
    <cellStyle name="Note 3 6" xfId="2169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3" xfId="3346"/>
    <cellStyle name="Note 3 6 2 2 2 3 2" xfId="4880"/>
    <cellStyle name="Note 3 6 2 2 2 4" xfId="3699"/>
    <cellStyle name="Note 3 6 2 2 3" xfId="2712"/>
    <cellStyle name="Note 3 6 2 2 3 2" xfId="4246"/>
    <cellStyle name="Note 3 6 2 2 4" xfId="3133"/>
    <cellStyle name="Note 3 6 2 2 4 2" xfId="4667"/>
    <cellStyle name="Note 3 6 2 2 5" xfId="3486"/>
    <cellStyle name="Note 3 6 2 2 6" xfId="3888"/>
    <cellStyle name="Note 3 6 2 3" xfId="2426"/>
    <cellStyle name="Note 3 6 2 3 2" xfId="2857"/>
    <cellStyle name="Note 3 6 2 3 2 2" xfId="4391"/>
    <cellStyle name="Note 3 6 2 3 3" xfId="3278"/>
    <cellStyle name="Note 3 6 2 3 3 2" xfId="4812"/>
    <cellStyle name="Note 3 6 2 3 4" xfId="3631"/>
    <cellStyle name="Note 3 6 2 4" xfId="2644"/>
    <cellStyle name="Note 3 6 2 4 2" xfId="4178"/>
    <cellStyle name="Note 3 6 2 5" xfId="3065"/>
    <cellStyle name="Note 3 6 2 5 2" xfId="4599"/>
    <cellStyle name="Note 3 6 2 6" xfId="3820"/>
    <cellStyle name="Note 3 6 3" xfId="2252"/>
    <cellStyle name="Note 3 6 3 2" xfId="2465"/>
    <cellStyle name="Note 3 6 3 2 2" xfId="2896"/>
    <cellStyle name="Note 3 6 3 2 2 2" xfId="4430"/>
    <cellStyle name="Note 3 6 3 2 3" xfId="3317"/>
    <cellStyle name="Note 3 6 3 2 3 2" xfId="4851"/>
    <cellStyle name="Note 3 6 3 2 4" xfId="3670"/>
    <cellStyle name="Note 3 6 3 3" xfId="2683"/>
    <cellStyle name="Note 3 6 3 3 2" xfId="4217"/>
    <cellStyle name="Note 3 6 3 4" xfId="3104"/>
    <cellStyle name="Note 3 6 3 4 2" xfId="4638"/>
    <cellStyle name="Note 3 6 3 5" xfId="3457"/>
    <cellStyle name="Note 3 6 3 6" xfId="3859"/>
    <cellStyle name="Note 3 6 4" xfId="2323"/>
    <cellStyle name="Note 3 6 4 2" xfId="2536"/>
    <cellStyle name="Note 3 6 4 2 2" xfId="2967"/>
    <cellStyle name="Note 3 6 4 2 2 2" xfId="4501"/>
    <cellStyle name="Note 3 6 4 2 3" xfId="3388"/>
    <cellStyle name="Note 3 6 4 2 3 2" xfId="4922"/>
    <cellStyle name="Note 3 6 4 2 4" xfId="3741"/>
    <cellStyle name="Note 3 6 4 3" xfId="2754"/>
    <cellStyle name="Note 3 6 4 3 2" xfId="4288"/>
    <cellStyle name="Note 3 6 4 4" xfId="3175"/>
    <cellStyle name="Note 3 6 4 4 2" xfId="4709"/>
    <cellStyle name="Note 3 6 4 5" xfId="3528"/>
    <cellStyle name="Note 3 6 4 6" xfId="3930"/>
    <cellStyle name="Note 3 6 5" xfId="2354"/>
    <cellStyle name="Note 3 6 5 2" xfId="2567"/>
    <cellStyle name="Note 3 6 5 2 2" xfId="2998"/>
    <cellStyle name="Note 3 6 5 2 2 2" xfId="4532"/>
    <cellStyle name="Note 3 6 5 2 3" xfId="3419"/>
    <cellStyle name="Note 3 6 5 2 3 2" xfId="4953"/>
    <cellStyle name="Note 3 6 5 2 4" xfId="3772"/>
    <cellStyle name="Note 3 6 5 3" xfId="2785"/>
    <cellStyle name="Note 3 6 5 3 2" xfId="4319"/>
    <cellStyle name="Note 3 6 5 4" xfId="3206"/>
    <cellStyle name="Note 3 6 5 4 2" xfId="4740"/>
    <cellStyle name="Note 3 6 5 5" xfId="3559"/>
    <cellStyle name="Note 3 6 5 6" xfId="3961"/>
    <cellStyle name="Note 3 6 6" xfId="2391"/>
    <cellStyle name="Note 3 6 6 2" xfId="2822"/>
    <cellStyle name="Note 3 6 6 2 2" xfId="4356"/>
    <cellStyle name="Note 3 6 6 3" xfId="3243"/>
    <cellStyle name="Note 3 6 6 3 2" xfId="4777"/>
    <cellStyle name="Note 3 6 6 4" xfId="3596"/>
    <cellStyle name="Note 3 6 7" xfId="2609"/>
    <cellStyle name="Note 3 6 7 2" xfId="4143"/>
    <cellStyle name="Note 3 6 8" xfId="3030"/>
    <cellStyle name="Note 3 6 8 2" xfId="4564"/>
    <cellStyle name="Note 3 7" xfId="2184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3" xfId="3352"/>
    <cellStyle name="Note 3 7 2 2 2 3 2" xfId="4886"/>
    <cellStyle name="Note 3 7 2 2 2 4" xfId="3705"/>
    <cellStyle name="Note 3 7 2 2 3" xfId="2718"/>
    <cellStyle name="Note 3 7 2 2 3 2" xfId="4252"/>
    <cellStyle name="Note 3 7 2 2 4" xfId="3139"/>
    <cellStyle name="Note 3 7 2 2 4 2" xfId="4673"/>
    <cellStyle name="Note 3 7 2 2 5" xfId="3492"/>
    <cellStyle name="Note 3 7 2 2 6" xfId="3894"/>
    <cellStyle name="Note 3 7 2 3" xfId="2432"/>
    <cellStyle name="Note 3 7 2 3 2" xfId="2863"/>
    <cellStyle name="Note 3 7 2 3 2 2" xfId="4397"/>
    <cellStyle name="Note 3 7 2 3 3" xfId="3284"/>
    <cellStyle name="Note 3 7 2 3 3 2" xfId="4818"/>
    <cellStyle name="Note 3 7 2 3 4" xfId="3637"/>
    <cellStyle name="Note 3 7 2 4" xfId="2650"/>
    <cellStyle name="Note 3 7 2 4 2" xfId="4184"/>
    <cellStyle name="Note 3 7 2 5" xfId="3071"/>
    <cellStyle name="Note 3 7 2 5 2" xfId="4605"/>
    <cellStyle name="Note 3 7 2 6" xfId="3826"/>
    <cellStyle name="Note 3 7 3" xfId="2225"/>
    <cellStyle name="Note 3 7 3 2" xfId="2438"/>
    <cellStyle name="Note 3 7 3 2 2" xfId="2869"/>
    <cellStyle name="Note 3 7 3 2 2 2" xfId="4403"/>
    <cellStyle name="Note 3 7 3 2 3" xfId="3290"/>
    <cellStyle name="Note 3 7 3 2 3 2" xfId="4824"/>
    <cellStyle name="Note 3 7 3 2 4" xfId="3643"/>
    <cellStyle name="Note 3 7 3 3" xfId="2656"/>
    <cellStyle name="Note 3 7 3 3 2" xfId="4190"/>
    <cellStyle name="Note 3 7 3 4" xfId="3077"/>
    <cellStyle name="Note 3 7 3 4 2" xfId="4611"/>
    <cellStyle name="Note 3 7 3 5" xfId="3431"/>
    <cellStyle name="Note 3 7 3 6" xfId="3832"/>
    <cellStyle name="Note 3 7 4" xfId="2292"/>
    <cellStyle name="Note 3 7 4 2" xfId="2505"/>
    <cellStyle name="Note 3 7 4 2 2" xfId="2936"/>
    <cellStyle name="Note 3 7 4 2 2 2" xfId="4470"/>
    <cellStyle name="Note 3 7 4 2 3" xfId="3357"/>
    <cellStyle name="Note 3 7 4 2 3 2" xfId="4891"/>
    <cellStyle name="Note 3 7 4 2 4" xfId="3710"/>
    <cellStyle name="Note 3 7 4 3" xfId="2723"/>
    <cellStyle name="Note 3 7 4 3 2" xfId="4257"/>
    <cellStyle name="Note 3 7 4 4" xfId="3144"/>
    <cellStyle name="Note 3 7 4 4 2" xfId="4678"/>
    <cellStyle name="Note 3 7 4 5" xfId="3497"/>
    <cellStyle name="Note 3 7 4 6" xfId="3899"/>
    <cellStyle name="Note 3 7 5" xfId="2360"/>
    <cellStyle name="Note 3 7 5 2" xfId="2573"/>
    <cellStyle name="Note 3 7 5 2 2" xfId="3004"/>
    <cellStyle name="Note 3 7 5 2 2 2" xfId="4538"/>
    <cellStyle name="Note 3 7 5 2 3" xfId="3425"/>
    <cellStyle name="Note 3 7 5 2 3 2" xfId="4959"/>
    <cellStyle name="Note 3 7 5 2 4" xfId="3778"/>
    <cellStyle name="Note 3 7 5 3" xfId="2791"/>
    <cellStyle name="Note 3 7 5 3 2" xfId="4325"/>
    <cellStyle name="Note 3 7 5 4" xfId="3212"/>
    <cellStyle name="Note 3 7 5 4 2" xfId="4746"/>
    <cellStyle name="Note 3 7 5 5" xfId="3565"/>
    <cellStyle name="Note 3 7 5 6" xfId="3967"/>
    <cellStyle name="Note 3 7 6" xfId="2397"/>
    <cellStyle name="Note 3 7 6 2" xfId="2828"/>
    <cellStyle name="Note 3 7 6 2 2" xfId="4362"/>
    <cellStyle name="Note 3 7 6 3" xfId="3249"/>
    <cellStyle name="Note 3 7 6 3 2" xfId="4783"/>
    <cellStyle name="Note 3 7 6 4" xfId="3602"/>
    <cellStyle name="Note 3 7 7" xfId="2615"/>
    <cellStyle name="Note 3 7 7 2" xfId="4149"/>
    <cellStyle name="Note 3 7 8" xfId="3036"/>
    <cellStyle name="Note 3 7 8 2" xfId="4570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3" xfId="3356"/>
    <cellStyle name="Note 3 8 2 2 2 3 2" xfId="4890"/>
    <cellStyle name="Note 3 8 2 2 2 4" xfId="3709"/>
    <cellStyle name="Note 3 8 2 2 3" xfId="2722"/>
    <cellStyle name="Note 3 8 2 2 3 2" xfId="4256"/>
    <cellStyle name="Note 3 8 2 2 4" xfId="3143"/>
    <cellStyle name="Note 3 8 2 2 4 2" xfId="4677"/>
    <cellStyle name="Note 3 8 2 2 5" xfId="3496"/>
    <cellStyle name="Note 3 8 2 2 6" xfId="3898"/>
    <cellStyle name="Note 3 8 2 3" xfId="2442"/>
    <cellStyle name="Note 3 8 2 3 2" xfId="2873"/>
    <cellStyle name="Note 3 8 2 3 2 2" xfId="4407"/>
    <cellStyle name="Note 3 8 2 3 3" xfId="3294"/>
    <cellStyle name="Note 3 8 2 3 3 2" xfId="4828"/>
    <cellStyle name="Note 3 8 2 3 4" xfId="3647"/>
    <cellStyle name="Note 3 8 2 4" xfId="2660"/>
    <cellStyle name="Note 3 8 2 4 2" xfId="4194"/>
    <cellStyle name="Note 3 8 2 5" xfId="3081"/>
    <cellStyle name="Note 3 8 2 5 2" xfId="4615"/>
    <cellStyle name="Note 3 8 2 6" xfId="3836"/>
    <cellStyle name="Note 3 8 3" xfId="2231"/>
    <cellStyle name="Note 3 8 3 2" xfId="2444"/>
    <cellStyle name="Note 3 8 3 2 2" xfId="2875"/>
    <cellStyle name="Note 3 8 3 2 2 2" xfId="4409"/>
    <cellStyle name="Note 3 8 3 2 3" xfId="3296"/>
    <cellStyle name="Note 3 8 3 2 3 2" xfId="4830"/>
    <cellStyle name="Note 3 8 3 2 4" xfId="3649"/>
    <cellStyle name="Note 3 8 3 3" xfId="2662"/>
    <cellStyle name="Note 3 8 3 3 2" xfId="4196"/>
    <cellStyle name="Note 3 8 3 4" xfId="3083"/>
    <cellStyle name="Note 3 8 3 4 2" xfId="4617"/>
    <cellStyle name="Note 3 8 3 5" xfId="3436"/>
    <cellStyle name="Note 3 8 3 6" xfId="3838"/>
    <cellStyle name="Note 3 8 4" xfId="2367"/>
    <cellStyle name="Note 3 8 4 2" xfId="2798"/>
    <cellStyle name="Note 3 8 4 2 2" xfId="4332"/>
    <cellStyle name="Note 3 8 4 3" xfId="3219"/>
    <cellStyle name="Note 3 8 4 3 2" xfId="4753"/>
    <cellStyle name="Note 3 8 4 4" xfId="3572"/>
    <cellStyle name="Note 3 8 5" xfId="2585"/>
    <cellStyle name="Note 3 8 5 2" xfId="4119"/>
    <cellStyle name="Note 3 8 6" xfId="2577"/>
    <cellStyle name="Note 3 8 6 2" xfId="4111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3" xfId="3322"/>
    <cellStyle name="Note 3 9 2 2 3 2" xfId="4856"/>
    <cellStyle name="Note 3 9 2 2 4" xfId="3675"/>
    <cellStyle name="Note 3 9 2 3" xfId="2688"/>
    <cellStyle name="Note 3 9 2 3 2" xfId="4222"/>
    <cellStyle name="Note 3 9 2 4" xfId="3109"/>
    <cellStyle name="Note 3 9 2 4 2" xfId="4643"/>
    <cellStyle name="Note 3 9 2 5" xfId="3462"/>
    <cellStyle name="Note 3 9 2 6" xfId="3864"/>
    <cellStyle name="Note 3 9 3" xfId="2402"/>
    <cellStyle name="Note 3 9 3 2" xfId="2833"/>
    <cellStyle name="Note 3 9 3 2 2" xfId="4367"/>
    <cellStyle name="Note 3 9 3 3" xfId="3254"/>
    <cellStyle name="Note 3 9 3 3 2" xfId="4788"/>
    <cellStyle name="Note 3 9 3 4" xfId="3607"/>
    <cellStyle name="Note 3 9 4" xfId="2620"/>
    <cellStyle name="Note 3 9 4 2" xfId="4154"/>
    <cellStyle name="Note 3 9 5" xfId="3041"/>
    <cellStyle name="Note 3 9 5 2" xfId="4575"/>
    <cellStyle name="Note 3 9 6" xfId="3796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3" xfId="3221"/>
    <cellStyle name="Output 3 10 3 2" xfId="4755"/>
    <cellStyle name="Output 3 10 4" xfId="3574"/>
    <cellStyle name="Output 3 10 4 2" xfId="5058"/>
    <cellStyle name="Output 3 10 5" xfId="3974"/>
    <cellStyle name="Output 3 11" xfId="2587"/>
    <cellStyle name="Output 3 11 2" xfId="4121"/>
    <cellStyle name="Output 3 12" xfId="3008"/>
    <cellStyle name="Output 3 12 2" xfId="4542"/>
    <cellStyle name="Output 3 13" xfId="3783"/>
    <cellStyle name="Output 3 2" xfId="2153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3" xfId="3330"/>
    <cellStyle name="Output 3 2 2 2 2 3 2" xfId="4864"/>
    <cellStyle name="Output 3 2 2 2 2 4" xfId="3683"/>
    <cellStyle name="Output 3 2 2 2 2 4 2" xfId="5129"/>
    <cellStyle name="Output 3 2 2 2 2 5" xfId="4045"/>
    <cellStyle name="Output 3 2 2 2 3" xfId="2696"/>
    <cellStyle name="Output 3 2 2 2 3 2" xfId="4230"/>
    <cellStyle name="Output 3 2 2 2 4" xfId="3117"/>
    <cellStyle name="Output 3 2 2 2 4 2" xfId="4651"/>
    <cellStyle name="Output 3 2 2 2 5" xfId="3470"/>
    <cellStyle name="Output 3 2 2 2 5 2" xfId="4989"/>
    <cellStyle name="Output 3 2 2 2 6" xfId="3872"/>
    <cellStyle name="Output 3 2 2 3" xfId="2410"/>
    <cellStyle name="Output 3 2 2 3 2" xfId="2841"/>
    <cellStyle name="Output 3 2 2 3 2 2" xfId="4375"/>
    <cellStyle name="Output 3 2 2 3 3" xfId="3262"/>
    <cellStyle name="Output 3 2 2 3 3 2" xfId="4796"/>
    <cellStyle name="Output 3 2 2 3 4" xfId="3615"/>
    <cellStyle name="Output 3 2 2 3 4 2" xfId="5085"/>
    <cellStyle name="Output 3 2 2 3 5" xfId="4001"/>
    <cellStyle name="Output 3 2 2 4" xfId="2628"/>
    <cellStyle name="Output 3 2 2 4 2" xfId="4162"/>
    <cellStyle name="Output 3 2 2 5" xfId="3049"/>
    <cellStyle name="Output 3 2 2 5 2" xfId="4583"/>
    <cellStyle name="Output 3 2 2 6" xfId="3804"/>
    <cellStyle name="Output 3 2 3" xfId="2236"/>
    <cellStyle name="Output 3 2 3 2" xfId="2449"/>
    <cellStyle name="Output 3 2 3 2 2" xfId="2880"/>
    <cellStyle name="Output 3 2 3 2 2 2" xfId="4414"/>
    <cellStyle name="Output 3 2 3 2 3" xfId="3301"/>
    <cellStyle name="Output 3 2 3 2 3 2" xfId="4835"/>
    <cellStyle name="Output 3 2 3 2 4" xfId="3654"/>
    <cellStyle name="Output 3 2 3 2 4 2" xfId="5110"/>
    <cellStyle name="Output 3 2 3 2 5" xfId="4026"/>
    <cellStyle name="Output 3 2 3 3" xfId="2667"/>
    <cellStyle name="Output 3 2 3 3 2" xfId="4201"/>
    <cellStyle name="Output 3 2 3 4" xfId="3088"/>
    <cellStyle name="Output 3 2 3 4 2" xfId="4622"/>
    <cellStyle name="Output 3 2 3 5" xfId="3441"/>
    <cellStyle name="Output 3 2 3 5 2" xfId="4970"/>
    <cellStyle name="Output 3 2 3 6" xfId="3843"/>
    <cellStyle name="Output 3 2 4" xfId="2327"/>
    <cellStyle name="Output 3 2 4 2" xfId="2540"/>
    <cellStyle name="Output 3 2 4 2 2" xfId="2971"/>
    <cellStyle name="Output 3 2 4 2 2 2" xfId="4505"/>
    <cellStyle name="Output 3 2 4 2 3" xfId="3392"/>
    <cellStyle name="Output 3 2 4 2 3 2" xfId="4926"/>
    <cellStyle name="Output 3 2 4 2 4" xfId="3745"/>
    <cellStyle name="Output 3 2 4 2 4 2" xfId="5170"/>
    <cellStyle name="Output 3 2 4 2 5" xfId="4086"/>
    <cellStyle name="Output 3 2 4 3" xfId="2758"/>
    <cellStyle name="Output 3 2 4 3 2" xfId="4292"/>
    <cellStyle name="Output 3 2 4 4" xfId="3179"/>
    <cellStyle name="Output 3 2 4 4 2" xfId="4713"/>
    <cellStyle name="Output 3 2 4 5" xfId="3532"/>
    <cellStyle name="Output 3 2 4 5 2" xfId="5030"/>
    <cellStyle name="Output 3 2 4 6" xfId="3934"/>
    <cellStyle name="Output 3 2 5" xfId="2338"/>
    <cellStyle name="Output 3 2 5 2" xfId="2551"/>
    <cellStyle name="Output 3 2 5 2 2" xfId="2982"/>
    <cellStyle name="Output 3 2 5 2 2 2" xfId="4516"/>
    <cellStyle name="Output 3 2 5 2 3" xfId="3403"/>
    <cellStyle name="Output 3 2 5 2 3 2" xfId="4937"/>
    <cellStyle name="Output 3 2 5 2 4" xfId="3756"/>
    <cellStyle name="Output 3 2 5 2 4 2" xfId="5177"/>
    <cellStyle name="Output 3 2 5 2 5" xfId="4093"/>
    <cellStyle name="Output 3 2 5 3" xfId="2769"/>
    <cellStyle name="Output 3 2 5 3 2" xfId="4303"/>
    <cellStyle name="Output 3 2 5 4" xfId="3190"/>
    <cellStyle name="Output 3 2 5 4 2" xfId="4724"/>
    <cellStyle name="Output 3 2 5 5" xfId="3543"/>
    <cellStyle name="Output 3 2 5 5 2" xfId="5037"/>
    <cellStyle name="Output 3 2 5 6" xfId="3945"/>
    <cellStyle name="Output 3 2 6" xfId="2375"/>
    <cellStyle name="Output 3 2 6 2" xfId="2806"/>
    <cellStyle name="Output 3 2 6 2 2" xfId="4340"/>
    <cellStyle name="Output 3 2 6 3" xfId="3227"/>
    <cellStyle name="Output 3 2 6 3 2" xfId="4761"/>
    <cellStyle name="Output 3 2 6 4" xfId="3580"/>
    <cellStyle name="Output 3 2 6 4 2" xfId="5062"/>
    <cellStyle name="Output 3 2 6 5" xfId="3978"/>
    <cellStyle name="Output 3 2 7" xfId="2593"/>
    <cellStyle name="Output 3 2 7 2" xfId="4127"/>
    <cellStyle name="Output 3 2 8" xfId="3014"/>
    <cellStyle name="Output 3 2 8 2" xfId="4548"/>
    <cellStyle name="Output 3 2 9" xfId="3785"/>
    <cellStyle name="Output 3 3" xfId="2159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3" xfId="3336"/>
    <cellStyle name="Output 3 3 2 2 2 3 2" xfId="4870"/>
    <cellStyle name="Output 3 3 2 2 2 4" xfId="3689"/>
    <cellStyle name="Output 3 3 2 2 2 4 2" xfId="5133"/>
    <cellStyle name="Output 3 3 2 2 2 5" xfId="4049"/>
    <cellStyle name="Output 3 3 2 2 3" xfId="2702"/>
    <cellStyle name="Output 3 3 2 2 3 2" xfId="4236"/>
    <cellStyle name="Output 3 3 2 2 4" xfId="3123"/>
    <cellStyle name="Output 3 3 2 2 4 2" xfId="4657"/>
    <cellStyle name="Output 3 3 2 2 5" xfId="3476"/>
    <cellStyle name="Output 3 3 2 2 5 2" xfId="4993"/>
    <cellStyle name="Output 3 3 2 2 6" xfId="3878"/>
    <cellStyle name="Output 3 3 2 3" xfId="2416"/>
    <cellStyle name="Output 3 3 2 3 2" xfId="2847"/>
    <cellStyle name="Output 3 3 2 3 2 2" xfId="4381"/>
    <cellStyle name="Output 3 3 2 3 3" xfId="3268"/>
    <cellStyle name="Output 3 3 2 3 3 2" xfId="4802"/>
    <cellStyle name="Output 3 3 2 3 4" xfId="3621"/>
    <cellStyle name="Output 3 3 2 3 4 2" xfId="5089"/>
    <cellStyle name="Output 3 3 2 3 5" xfId="4005"/>
    <cellStyle name="Output 3 3 2 4" xfId="2634"/>
    <cellStyle name="Output 3 3 2 4 2" xfId="4168"/>
    <cellStyle name="Output 3 3 2 5" xfId="3055"/>
    <cellStyle name="Output 3 3 2 5 2" xfId="4589"/>
    <cellStyle name="Output 3 3 2 6" xfId="3810"/>
    <cellStyle name="Output 3 3 3" xfId="2242"/>
    <cellStyle name="Output 3 3 3 2" xfId="2455"/>
    <cellStyle name="Output 3 3 3 2 2" xfId="2886"/>
    <cellStyle name="Output 3 3 3 2 2 2" xfId="4420"/>
    <cellStyle name="Output 3 3 3 2 3" xfId="3307"/>
    <cellStyle name="Output 3 3 3 2 3 2" xfId="4841"/>
    <cellStyle name="Output 3 3 3 2 4" xfId="3660"/>
    <cellStyle name="Output 3 3 3 2 4 2" xfId="5114"/>
    <cellStyle name="Output 3 3 3 2 5" xfId="4030"/>
    <cellStyle name="Output 3 3 3 3" xfId="2673"/>
    <cellStyle name="Output 3 3 3 3 2" xfId="4207"/>
    <cellStyle name="Output 3 3 3 4" xfId="3094"/>
    <cellStyle name="Output 3 3 3 4 2" xfId="4628"/>
    <cellStyle name="Output 3 3 3 5" xfId="3447"/>
    <cellStyle name="Output 3 3 3 5 2" xfId="4974"/>
    <cellStyle name="Output 3 3 3 6" xfId="3849"/>
    <cellStyle name="Output 3 3 4" xfId="2307"/>
    <cellStyle name="Output 3 3 4 2" xfId="2520"/>
    <cellStyle name="Output 3 3 4 2 2" xfId="2951"/>
    <cellStyle name="Output 3 3 4 2 2 2" xfId="4485"/>
    <cellStyle name="Output 3 3 4 2 3" xfId="3372"/>
    <cellStyle name="Output 3 3 4 2 3 2" xfId="4906"/>
    <cellStyle name="Output 3 3 4 2 4" xfId="3725"/>
    <cellStyle name="Output 3 3 4 2 4 2" xfId="5158"/>
    <cellStyle name="Output 3 3 4 2 5" xfId="4074"/>
    <cellStyle name="Output 3 3 4 3" xfId="2738"/>
    <cellStyle name="Output 3 3 4 3 2" xfId="4272"/>
    <cellStyle name="Output 3 3 4 4" xfId="3159"/>
    <cellStyle name="Output 3 3 4 4 2" xfId="4693"/>
    <cellStyle name="Output 3 3 4 5" xfId="3512"/>
    <cellStyle name="Output 3 3 4 5 2" xfId="5018"/>
    <cellStyle name="Output 3 3 4 6" xfId="3914"/>
    <cellStyle name="Output 3 3 5" xfId="2344"/>
    <cellStyle name="Output 3 3 5 2" xfId="2557"/>
    <cellStyle name="Output 3 3 5 2 2" xfId="2988"/>
    <cellStyle name="Output 3 3 5 2 2 2" xfId="4522"/>
    <cellStyle name="Output 3 3 5 2 3" xfId="3409"/>
    <cellStyle name="Output 3 3 5 2 3 2" xfId="4943"/>
    <cellStyle name="Output 3 3 5 2 4" xfId="3762"/>
    <cellStyle name="Output 3 3 5 2 4 2" xfId="5181"/>
    <cellStyle name="Output 3 3 5 2 5" xfId="4097"/>
    <cellStyle name="Output 3 3 5 3" xfId="2775"/>
    <cellStyle name="Output 3 3 5 3 2" xfId="4309"/>
    <cellStyle name="Output 3 3 5 4" xfId="3196"/>
    <cellStyle name="Output 3 3 5 4 2" xfId="4730"/>
    <cellStyle name="Output 3 3 5 5" xfId="3549"/>
    <cellStyle name="Output 3 3 5 5 2" xfId="5041"/>
    <cellStyle name="Output 3 3 5 6" xfId="3951"/>
    <cellStyle name="Output 3 3 6" xfId="2381"/>
    <cellStyle name="Output 3 3 6 2" xfId="2812"/>
    <cellStyle name="Output 3 3 6 2 2" xfId="4346"/>
    <cellStyle name="Output 3 3 6 3" xfId="3233"/>
    <cellStyle name="Output 3 3 6 3 2" xfId="4767"/>
    <cellStyle name="Output 3 3 6 4" xfId="3586"/>
    <cellStyle name="Output 3 3 6 4 2" xfId="5066"/>
    <cellStyle name="Output 3 3 6 5" xfId="3982"/>
    <cellStyle name="Output 3 3 7" xfId="2599"/>
    <cellStyle name="Output 3 3 7 2" xfId="4133"/>
    <cellStyle name="Output 3 3 8" xfId="3020"/>
    <cellStyle name="Output 3 3 8 2" xfId="4554"/>
    <cellStyle name="Output 3 3 9" xfId="3787"/>
    <cellStyle name="Output 3 4" xfId="2165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3" xfId="3342"/>
    <cellStyle name="Output 3 4 2 2 2 3 2" xfId="4876"/>
    <cellStyle name="Output 3 4 2 2 2 4" xfId="3695"/>
    <cellStyle name="Output 3 4 2 2 2 4 2" xfId="5137"/>
    <cellStyle name="Output 3 4 2 2 2 5" xfId="4053"/>
    <cellStyle name="Output 3 4 2 2 3" xfId="2708"/>
    <cellStyle name="Output 3 4 2 2 3 2" xfId="4242"/>
    <cellStyle name="Output 3 4 2 2 4" xfId="3129"/>
    <cellStyle name="Output 3 4 2 2 4 2" xfId="4663"/>
    <cellStyle name="Output 3 4 2 2 5" xfId="3482"/>
    <cellStyle name="Output 3 4 2 2 5 2" xfId="4997"/>
    <cellStyle name="Output 3 4 2 2 6" xfId="3884"/>
    <cellStyle name="Output 3 4 2 3" xfId="2422"/>
    <cellStyle name="Output 3 4 2 3 2" xfId="2853"/>
    <cellStyle name="Output 3 4 2 3 2 2" xfId="4387"/>
    <cellStyle name="Output 3 4 2 3 3" xfId="3274"/>
    <cellStyle name="Output 3 4 2 3 3 2" xfId="4808"/>
    <cellStyle name="Output 3 4 2 3 4" xfId="3627"/>
    <cellStyle name="Output 3 4 2 3 4 2" xfId="5093"/>
    <cellStyle name="Output 3 4 2 3 5" xfId="4009"/>
    <cellStyle name="Output 3 4 2 4" xfId="2640"/>
    <cellStyle name="Output 3 4 2 4 2" xfId="4174"/>
    <cellStyle name="Output 3 4 2 5" xfId="3061"/>
    <cellStyle name="Output 3 4 2 5 2" xfId="4595"/>
    <cellStyle name="Output 3 4 2 6" xfId="3816"/>
    <cellStyle name="Output 3 4 3" xfId="2248"/>
    <cellStyle name="Output 3 4 3 2" xfId="2461"/>
    <cellStyle name="Output 3 4 3 2 2" xfId="2892"/>
    <cellStyle name="Output 3 4 3 2 2 2" xfId="4426"/>
    <cellStyle name="Output 3 4 3 2 3" xfId="3313"/>
    <cellStyle name="Output 3 4 3 2 3 2" xfId="4847"/>
    <cellStyle name="Output 3 4 3 2 4" xfId="3666"/>
    <cellStyle name="Output 3 4 3 2 4 2" xfId="5118"/>
    <cellStyle name="Output 3 4 3 2 5" xfId="4034"/>
    <cellStyle name="Output 3 4 3 3" xfId="2679"/>
    <cellStyle name="Output 3 4 3 3 2" xfId="4213"/>
    <cellStyle name="Output 3 4 3 4" xfId="3100"/>
    <cellStyle name="Output 3 4 3 4 2" xfId="4634"/>
    <cellStyle name="Output 3 4 3 5" xfId="3453"/>
    <cellStyle name="Output 3 4 3 5 2" xfId="4978"/>
    <cellStyle name="Output 3 4 3 6" xfId="3855"/>
    <cellStyle name="Output 3 4 4" xfId="2324"/>
    <cellStyle name="Output 3 4 4 2" xfId="2537"/>
    <cellStyle name="Output 3 4 4 2 2" xfId="2968"/>
    <cellStyle name="Output 3 4 4 2 2 2" xfId="4502"/>
    <cellStyle name="Output 3 4 4 2 3" xfId="3389"/>
    <cellStyle name="Output 3 4 4 2 3 2" xfId="4923"/>
    <cellStyle name="Output 3 4 4 2 4" xfId="3742"/>
    <cellStyle name="Output 3 4 4 2 4 2" xfId="5168"/>
    <cellStyle name="Output 3 4 4 2 5" xfId="4084"/>
    <cellStyle name="Output 3 4 4 3" xfId="2755"/>
    <cellStyle name="Output 3 4 4 3 2" xfId="4289"/>
    <cellStyle name="Output 3 4 4 4" xfId="3176"/>
    <cellStyle name="Output 3 4 4 4 2" xfId="4710"/>
    <cellStyle name="Output 3 4 4 5" xfId="3529"/>
    <cellStyle name="Output 3 4 4 5 2" xfId="5028"/>
    <cellStyle name="Output 3 4 4 6" xfId="3931"/>
    <cellStyle name="Output 3 4 5" xfId="2350"/>
    <cellStyle name="Output 3 4 5 2" xfId="2563"/>
    <cellStyle name="Output 3 4 5 2 2" xfId="2994"/>
    <cellStyle name="Output 3 4 5 2 2 2" xfId="4528"/>
    <cellStyle name="Output 3 4 5 2 3" xfId="3415"/>
    <cellStyle name="Output 3 4 5 2 3 2" xfId="4949"/>
    <cellStyle name="Output 3 4 5 2 4" xfId="3768"/>
    <cellStyle name="Output 3 4 5 2 4 2" xfId="5185"/>
    <cellStyle name="Output 3 4 5 2 5" xfId="4101"/>
    <cellStyle name="Output 3 4 5 3" xfId="2781"/>
    <cellStyle name="Output 3 4 5 3 2" xfId="4315"/>
    <cellStyle name="Output 3 4 5 4" xfId="3202"/>
    <cellStyle name="Output 3 4 5 4 2" xfId="4736"/>
    <cellStyle name="Output 3 4 5 5" xfId="3555"/>
    <cellStyle name="Output 3 4 5 5 2" xfId="5045"/>
    <cellStyle name="Output 3 4 5 6" xfId="3957"/>
    <cellStyle name="Output 3 4 6" xfId="2387"/>
    <cellStyle name="Output 3 4 6 2" xfId="2818"/>
    <cellStyle name="Output 3 4 6 2 2" xfId="4352"/>
    <cellStyle name="Output 3 4 6 3" xfId="3239"/>
    <cellStyle name="Output 3 4 6 3 2" xfId="4773"/>
    <cellStyle name="Output 3 4 6 4" xfId="3592"/>
    <cellStyle name="Output 3 4 6 4 2" xfId="5070"/>
    <cellStyle name="Output 3 4 6 5" xfId="3986"/>
    <cellStyle name="Output 3 4 7" xfId="2605"/>
    <cellStyle name="Output 3 4 7 2" xfId="4139"/>
    <cellStyle name="Output 3 4 8" xfId="3026"/>
    <cellStyle name="Output 3 4 8 2" xfId="4560"/>
    <cellStyle name="Output 3 4 9" xfId="3789"/>
    <cellStyle name="Output 3 5" xfId="2171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3" xfId="3348"/>
    <cellStyle name="Output 3 5 2 2 2 3 2" xfId="4882"/>
    <cellStyle name="Output 3 5 2 2 2 4" xfId="3701"/>
    <cellStyle name="Output 3 5 2 2 2 4 2" xfId="5141"/>
    <cellStyle name="Output 3 5 2 2 2 5" xfId="4057"/>
    <cellStyle name="Output 3 5 2 2 3" xfId="2714"/>
    <cellStyle name="Output 3 5 2 2 3 2" xfId="4248"/>
    <cellStyle name="Output 3 5 2 2 4" xfId="3135"/>
    <cellStyle name="Output 3 5 2 2 4 2" xfId="4669"/>
    <cellStyle name="Output 3 5 2 2 5" xfId="3488"/>
    <cellStyle name="Output 3 5 2 2 5 2" xfId="5001"/>
    <cellStyle name="Output 3 5 2 2 6" xfId="3890"/>
    <cellStyle name="Output 3 5 2 3" xfId="2428"/>
    <cellStyle name="Output 3 5 2 3 2" xfId="2859"/>
    <cellStyle name="Output 3 5 2 3 2 2" xfId="4393"/>
    <cellStyle name="Output 3 5 2 3 3" xfId="3280"/>
    <cellStyle name="Output 3 5 2 3 3 2" xfId="4814"/>
    <cellStyle name="Output 3 5 2 3 4" xfId="3633"/>
    <cellStyle name="Output 3 5 2 3 4 2" xfId="5097"/>
    <cellStyle name="Output 3 5 2 3 5" xfId="4013"/>
    <cellStyle name="Output 3 5 2 4" xfId="2646"/>
    <cellStyle name="Output 3 5 2 4 2" xfId="4180"/>
    <cellStyle name="Output 3 5 2 5" xfId="3067"/>
    <cellStyle name="Output 3 5 2 5 2" xfId="4601"/>
    <cellStyle name="Output 3 5 2 6" xfId="3822"/>
    <cellStyle name="Output 3 5 3" xfId="2254"/>
    <cellStyle name="Output 3 5 3 2" xfId="2467"/>
    <cellStyle name="Output 3 5 3 2 2" xfId="2898"/>
    <cellStyle name="Output 3 5 3 2 2 2" xfId="4432"/>
    <cellStyle name="Output 3 5 3 2 3" xfId="3319"/>
    <cellStyle name="Output 3 5 3 2 3 2" xfId="4853"/>
    <cellStyle name="Output 3 5 3 2 4" xfId="3672"/>
    <cellStyle name="Output 3 5 3 2 4 2" xfId="5122"/>
    <cellStyle name="Output 3 5 3 2 5" xfId="4038"/>
    <cellStyle name="Output 3 5 3 3" xfId="2685"/>
    <cellStyle name="Output 3 5 3 3 2" xfId="4219"/>
    <cellStyle name="Output 3 5 3 4" xfId="3106"/>
    <cellStyle name="Output 3 5 3 4 2" xfId="4640"/>
    <cellStyle name="Output 3 5 3 5" xfId="3459"/>
    <cellStyle name="Output 3 5 3 5 2" xfId="4982"/>
    <cellStyle name="Output 3 5 3 6" xfId="3861"/>
    <cellStyle name="Output 3 5 4" xfId="2298"/>
    <cellStyle name="Output 3 5 4 2" xfId="2511"/>
    <cellStyle name="Output 3 5 4 2 2" xfId="2942"/>
    <cellStyle name="Output 3 5 4 2 2 2" xfId="4476"/>
    <cellStyle name="Output 3 5 4 2 3" xfId="3363"/>
    <cellStyle name="Output 3 5 4 2 3 2" xfId="4897"/>
    <cellStyle name="Output 3 5 4 2 4" xfId="3716"/>
    <cellStyle name="Output 3 5 4 2 4 2" xfId="5150"/>
    <cellStyle name="Output 3 5 4 2 5" xfId="4066"/>
    <cellStyle name="Output 3 5 4 3" xfId="2729"/>
    <cellStyle name="Output 3 5 4 3 2" xfId="4263"/>
    <cellStyle name="Output 3 5 4 4" xfId="3150"/>
    <cellStyle name="Output 3 5 4 4 2" xfId="4684"/>
    <cellStyle name="Output 3 5 4 5" xfId="3503"/>
    <cellStyle name="Output 3 5 4 5 2" xfId="5010"/>
    <cellStyle name="Output 3 5 4 6" xfId="3905"/>
    <cellStyle name="Output 3 5 5" xfId="2356"/>
    <cellStyle name="Output 3 5 5 2" xfId="2569"/>
    <cellStyle name="Output 3 5 5 2 2" xfId="3000"/>
    <cellStyle name="Output 3 5 5 2 2 2" xfId="4534"/>
    <cellStyle name="Output 3 5 5 2 3" xfId="3421"/>
    <cellStyle name="Output 3 5 5 2 3 2" xfId="4955"/>
    <cellStyle name="Output 3 5 5 2 4" xfId="3774"/>
    <cellStyle name="Output 3 5 5 2 4 2" xfId="5189"/>
    <cellStyle name="Output 3 5 5 2 5" xfId="4105"/>
    <cellStyle name="Output 3 5 5 3" xfId="2787"/>
    <cellStyle name="Output 3 5 5 3 2" xfId="4321"/>
    <cellStyle name="Output 3 5 5 4" xfId="3208"/>
    <cellStyle name="Output 3 5 5 4 2" xfId="4742"/>
    <cellStyle name="Output 3 5 5 5" xfId="3561"/>
    <cellStyle name="Output 3 5 5 5 2" xfId="5049"/>
    <cellStyle name="Output 3 5 5 6" xfId="3963"/>
    <cellStyle name="Output 3 5 6" xfId="2393"/>
    <cellStyle name="Output 3 5 6 2" xfId="2824"/>
    <cellStyle name="Output 3 5 6 2 2" xfId="4358"/>
    <cellStyle name="Output 3 5 6 3" xfId="3245"/>
    <cellStyle name="Output 3 5 6 3 2" xfId="4779"/>
    <cellStyle name="Output 3 5 6 4" xfId="3598"/>
    <cellStyle name="Output 3 5 6 4 2" xfId="5074"/>
    <cellStyle name="Output 3 5 6 5" xfId="3990"/>
    <cellStyle name="Output 3 5 7" xfId="2611"/>
    <cellStyle name="Output 3 5 7 2" xfId="4145"/>
    <cellStyle name="Output 3 5 8" xfId="3032"/>
    <cellStyle name="Output 3 5 8 2" xfId="4566"/>
    <cellStyle name="Output 3 5 9" xfId="3791"/>
    <cellStyle name="Output 3 6" xfId="2186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3" xfId="3354"/>
    <cellStyle name="Output 3 6 2 2 2 3 2" xfId="4888"/>
    <cellStyle name="Output 3 6 2 2 2 4" xfId="3707"/>
    <cellStyle name="Output 3 6 2 2 2 4 2" xfId="5145"/>
    <cellStyle name="Output 3 6 2 2 2 5" xfId="4061"/>
    <cellStyle name="Output 3 6 2 2 3" xfId="2720"/>
    <cellStyle name="Output 3 6 2 2 3 2" xfId="4254"/>
    <cellStyle name="Output 3 6 2 2 4" xfId="3141"/>
    <cellStyle name="Output 3 6 2 2 4 2" xfId="4675"/>
    <cellStyle name="Output 3 6 2 2 5" xfId="3494"/>
    <cellStyle name="Output 3 6 2 2 5 2" xfId="5005"/>
    <cellStyle name="Output 3 6 2 2 6" xfId="3896"/>
    <cellStyle name="Output 3 6 2 3" xfId="2434"/>
    <cellStyle name="Output 3 6 2 3 2" xfId="2865"/>
    <cellStyle name="Output 3 6 2 3 2 2" xfId="4399"/>
    <cellStyle name="Output 3 6 2 3 3" xfId="3286"/>
    <cellStyle name="Output 3 6 2 3 3 2" xfId="4820"/>
    <cellStyle name="Output 3 6 2 3 4" xfId="3639"/>
    <cellStyle name="Output 3 6 2 3 4 2" xfId="5101"/>
    <cellStyle name="Output 3 6 2 3 5" xfId="4017"/>
    <cellStyle name="Output 3 6 2 4" xfId="2652"/>
    <cellStyle name="Output 3 6 2 4 2" xfId="4186"/>
    <cellStyle name="Output 3 6 2 5" xfId="3073"/>
    <cellStyle name="Output 3 6 2 5 2" xfId="4607"/>
    <cellStyle name="Output 3 6 2 6" xfId="3828"/>
    <cellStyle name="Output 3 6 3" xfId="2227"/>
    <cellStyle name="Output 3 6 3 2" xfId="2440"/>
    <cellStyle name="Output 3 6 3 2 2" xfId="2871"/>
    <cellStyle name="Output 3 6 3 2 2 2" xfId="4405"/>
    <cellStyle name="Output 3 6 3 2 3" xfId="3292"/>
    <cellStyle name="Output 3 6 3 2 3 2" xfId="4826"/>
    <cellStyle name="Output 3 6 3 2 4" xfId="3645"/>
    <cellStyle name="Output 3 6 3 2 4 2" xfId="5105"/>
    <cellStyle name="Output 3 6 3 2 5" xfId="4021"/>
    <cellStyle name="Output 3 6 3 3" xfId="2658"/>
    <cellStyle name="Output 3 6 3 3 2" xfId="4192"/>
    <cellStyle name="Output 3 6 3 4" xfId="3079"/>
    <cellStyle name="Output 3 6 3 4 2" xfId="4613"/>
    <cellStyle name="Output 3 6 3 5" xfId="3433"/>
    <cellStyle name="Output 3 6 3 5 2" xfId="4965"/>
    <cellStyle name="Output 3 6 3 6" xfId="3834"/>
    <cellStyle name="Output 3 6 4" xfId="2293"/>
    <cellStyle name="Output 3 6 4 2" xfId="2506"/>
    <cellStyle name="Output 3 6 4 2 2" xfId="2937"/>
    <cellStyle name="Output 3 6 4 2 2 2" xfId="4471"/>
    <cellStyle name="Output 3 6 4 2 3" xfId="3358"/>
    <cellStyle name="Output 3 6 4 2 3 2" xfId="4892"/>
    <cellStyle name="Output 3 6 4 2 4" xfId="3711"/>
    <cellStyle name="Output 3 6 4 2 4 2" xfId="5147"/>
    <cellStyle name="Output 3 6 4 2 5" xfId="4063"/>
    <cellStyle name="Output 3 6 4 3" xfId="2724"/>
    <cellStyle name="Output 3 6 4 3 2" xfId="4258"/>
    <cellStyle name="Output 3 6 4 4" xfId="3145"/>
    <cellStyle name="Output 3 6 4 4 2" xfId="4679"/>
    <cellStyle name="Output 3 6 4 5" xfId="3498"/>
    <cellStyle name="Output 3 6 4 5 2" xfId="5007"/>
    <cellStyle name="Output 3 6 4 6" xfId="3900"/>
    <cellStyle name="Output 3 6 5" xfId="2362"/>
    <cellStyle name="Output 3 6 5 2" xfId="2575"/>
    <cellStyle name="Output 3 6 5 2 2" xfId="3006"/>
    <cellStyle name="Output 3 6 5 2 2 2" xfId="4540"/>
    <cellStyle name="Output 3 6 5 2 3" xfId="3427"/>
    <cellStyle name="Output 3 6 5 2 3 2" xfId="4961"/>
    <cellStyle name="Output 3 6 5 2 4" xfId="3780"/>
    <cellStyle name="Output 3 6 5 2 4 2" xfId="5193"/>
    <cellStyle name="Output 3 6 5 2 5" xfId="4109"/>
    <cellStyle name="Output 3 6 5 3" xfId="2793"/>
    <cellStyle name="Output 3 6 5 3 2" xfId="4327"/>
    <cellStyle name="Output 3 6 5 4" xfId="3214"/>
    <cellStyle name="Output 3 6 5 4 2" xfId="4748"/>
    <cellStyle name="Output 3 6 5 5" xfId="3567"/>
    <cellStyle name="Output 3 6 5 5 2" xfId="5053"/>
    <cellStyle name="Output 3 6 5 6" xfId="3969"/>
    <cellStyle name="Output 3 6 6" xfId="2399"/>
    <cellStyle name="Output 3 6 6 2" xfId="2830"/>
    <cellStyle name="Output 3 6 6 2 2" xfId="4364"/>
    <cellStyle name="Output 3 6 6 3" xfId="3251"/>
    <cellStyle name="Output 3 6 6 3 2" xfId="4785"/>
    <cellStyle name="Output 3 6 6 4" xfId="3604"/>
    <cellStyle name="Output 3 6 6 4 2" xfId="5078"/>
    <cellStyle name="Output 3 6 6 5" xfId="3994"/>
    <cellStyle name="Output 3 6 7" xfId="2617"/>
    <cellStyle name="Output 3 6 7 2" xfId="4151"/>
    <cellStyle name="Output 3 6 8" xfId="3038"/>
    <cellStyle name="Output 3 6 8 2" xfId="4572"/>
    <cellStyle name="Output 3 6 9" xfId="3793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3" xfId="3324"/>
    <cellStyle name="Output 3 7 2 2 3 2" xfId="4858"/>
    <cellStyle name="Output 3 7 2 2 4" xfId="3677"/>
    <cellStyle name="Output 3 7 2 2 4 2" xfId="5125"/>
    <cellStyle name="Output 3 7 2 2 5" xfId="4041"/>
    <cellStyle name="Output 3 7 2 3" xfId="2690"/>
    <cellStyle name="Output 3 7 2 3 2" xfId="4224"/>
    <cellStyle name="Output 3 7 2 4" xfId="3111"/>
    <cellStyle name="Output 3 7 2 4 2" xfId="4645"/>
    <cellStyle name="Output 3 7 2 5" xfId="3464"/>
    <cellStyle name="Output 3 7 2 5 2" xfId="4985"/>
    <cellStyle name="Output 3 7 2 6" xfId="3866"/>
    <cellStyle name="Output 3 7 3" xfId="2404"/>
    <cellStyle name="Output 3 7 3 2" xfId="2835"/>
    <cellStyle name="Output 3 7 3 2 2" xfId="4369"/>
    <cellStyle name="Output 3 7 3 3" xfId="3256"/>
    <cellStyle name="Output 3 7 3 3 2" xfId="4790"/>
    <cellStyle name="Output 3 7 3 4" xfId="3609"/>
    <cellStyle name="Output 3 7 3 4 2" xfId="5081"/>
    <cellStyle name="Output 3 7 3 5" xfId="3997"/>
    <cellStyle name="Output 3 7 4" xfId="2622"/>
    <cellStyle name="Output 3 7 4 2" xfId="4156"/>
    <cellStyle name="Output 3 7 5" xfId="3043"/>
    <cellStyle name="Output 3 7 5 2" xfId="4577"/>
    <cellStyle name="Output 3 7 6" xfId="3798"/>
    <cellStyle name="Output 3 8" xfId="2314"/>
    <cellStyle name="Output 3 8 2" xfId="2527"/>
    <cellStyle name="Output 3 8 2 2" xfId="2958"/>
    <cellStyle name="Output 3 8 2 2 2" xfId="4492"/>
    <cellStyle name="Output 3 8 2 3" xfId="3379"/>
    <cellStyle name="Output 3 8 2 3 2" xfId="4913"/>
    <cellStyle name="Output 3 8 2 4" xfId="3732"/>
    <cellStyle name="Output 3 8 2 4 2" xfId="5161"/>
    <cellStyle name="Output 3 8 2 5" xfId="4077"/>
    <cellStyle name="Output 3 8 3" xfId="2745"/>
    <cellStyle name="Output 3 8 3 2" xfId="4279"/>
    <cellStyle name="Output 3 8 4" xfId="3166"/>
    <cellStyle name="Output 3 8 4 2" xfId="4700"/>
    <cellStyle name="Output 3 8 5" xfId="3519"/>
    <cellStyle name="Output 3 8 5 2" xfId="5021"/>
    <cellStyle name="Output 3 8 6" xfId="3921"/>
    <cellStyle name="Output 3 9" xfId="2332"/>
    <cellStyle name="Output 3 9 2" xfId="2545"/>
    <cellStyle name="Output 3 9 2 2" xfId="2976"/>
    <cellStyle name="Output 3 9 2 2 2" xfId="4510"/>
    <cellStyle name="Output 3 9 2 3" xfId="3397"/>
    <cellStyle name="Output 3 9 2 3 2" xfId="4931"/>
    <cellStyle name="Output 3 9 2 4" xfId="3750"/>
    <cellStyle name="Output 3 9 2 4 2" xfId="5173"/>
    <cellStyle name="Output 3 9 2 5" xfId="4089"/>
    <cellStyle name="Output 3 9 3" xfId="2763"/>
    <cellStyle name="Output 3 9 3 2" xfId="4297"/>
    <cellStyle name="Output 3 9 4" xfId="3184"/>
    <cellStyle name="Output 3 9 4 2" xfId="4718"/>
    <cellStyle name="Output 3 9 5" xfId="3537"/>
    <cellStyle name="Output 3 9 5 2" xfId="5033"/>
    <cellStyle name="Output 3 9 6" xfId="3939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3" xfId="3222"/>
    <cellStyle name="Total 3 10 3 2" xfId="4756"/>
    <cellStyle name="Total 3 10 4" xfId="3575"/>
    <cellStyle name="Total 3 10 4 2" xfId="5059"/>
    <cellStyle name="Total 3 10 5" xfId="3975"/>
    <cellStyle name="Total 3 11" xfId="2588"/>
    <cellStyle name="Total 3 11 2" xfId="4122"/>
    <cellStyle name="Total 3 12" xfId="3009"/>
    <cellStyle name="Total 3 12 2" xfId="4543"/>
    <cellStyle name="Total 3 13" xfId="3784"/>
    <cellStyle name="Total 3 2" xfId="2154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3" xfId="3331"/>
    <cellStyle name="Total 3 2 2 2 2 3 2" xfId="4865"/>
    <cellStyle name="Total 3 2 2 2 2 4" xfId="3684"/>
    <cellStyle name="Total 3 2 2 2 2 4 2" xfId="5130"/>
    <cellStyle name="Total 3 2 2 2 2 5" xfId="4046"/>
    <cellStyle name="Total 3 2 2 2 3" xfId="2697"/>
    <cellStyle name="Total 3 2 2 2 3 2" xfId="4231"/>
    <cellStyle name="Total 3 2 2 2 4" xfId="3118"/>
    <cellStyle name="Total 3 2 2 2 4 2" xfId="4652"/>
    <cellStyle name="Total 3 2 2 2 5" xfId="3471"/>
    <cellStyle name="Total 3 2 2 2 5 2" xfId="4990"/>
    <cellStyle name="Total 3 2 2 2 6" xfId="3873"/>
    <cellStyle name="Total 3 2 2 3" xfId="2411"/>
    <cellStyle name="Total 3 2 2 3 2" xfId="2842"/>
    <cellStyle name="Total 3 2 2 3 2 2" xfId="4376"/>
    <cellStyle name="Total 3 2 2 3 3" xfId="3263"/>
    <cellStyle name="Total 3 2 2 3 3 2" xfId="4797"/>
    <cellStyle name="Total 3 2 2 3 4" xfId="3616"/>
    <cellStyle name="Total 3 2 2 3 4 2" xfId="5086"/>
    <cellStyle name="Total 3 2 2 3 5" xfId="4002"/>
    <cellStyle name="Total 3 2 2 4" xfId="2629"/>
    <cellStyle name="Total 3 2 2 4 2" xfId="4163"/>
    <cellStyle name="Total 3 2 2 5" xfId="3050"/>
    <cellStyle name="Total 3 2 2 5 2" xfId="4584"/>
    <cellStyle name="Total 3 2 2 6" xfId="3805"/>
    <cellStyle name="Total 3 2 3" xfId="2237"/>
    <cellStyle name="Total 3 2 3 2" xfId="2450"/>
    <cellStyle name="Total 3 2 3 2 2" xfId="2881"/>
    <cellStyle name="Total 3 2 3 2 2 2" xfId="4415"/>
    <cellStyle name="Total 3 2 3 2 3" xfId="3302"/>
    <cellStyle name="Total 3 2 3 2 3 2" xfId="4836"/>
    <cellStyle name="Total 3 2 3 2 4" xfId="3655"/>
    <cellStyle name="Total 3 2 3 2 4 2" xfId="5111"/>
    <cellStyle name="Total 3 2 3 2 5" xfId="4027"/>
    <cellStyle name="Total 3 2 3 3" xfId="2668"/>
    <cellStyle name="Total 3 2 3 3 2" xfId="4202"/>
    <cellStyle name="Total 3 2 3 4" xfId="3089"/>
    <cellStyle name="Total 3 2 3 4 2" xfId="4623"/>
    <cellStyle name="Total 3 2 3 5" xfId="3442"/>
    <cellStyle name="Total 3 2 3 5 2" xfId="4971"/>
    <cellStyle name="Total 3 2 3 6" xfId="3844"/>
    <cellStyle name="Total 3 2 4" xfId="2308"/>
    <cellStyle name="Total 3 2 4 2" xfId="2521"/>
    <cellStyle name="Total 3 2 4 2 2" xfId="2952"/>
    <cellStyle name="Total 3 2 4 2 2 2" xfId="4486"/>
    <cellStyle name="Total 3 2 4 2 3" xfId="3373"/>
    <cellStyle name="Total 3 2 4 2 3 2" xfId="4907"/>
    <cellStyle name="Total 3 2 4 2 4" xfId="3726"/>
    <cellStyle name="Total 3 2 4 2 4 2" xfId="5159"/>
    <cellStyle name="Total 3 2 4 2 5" xfId="4075"/>
    <cellStyle name="Total 3 2 4 3" xfId="2739"/>
    <cellStyle name="Total 3 2 4 3 2" xfId="4273"/>
    <cellStyle name="Total 3 2 4 4" xfId="3160"/>
    <cellStyle name="Total 3 2 4 4 2" xfId="4694"/>
    <cellStyle name="Total 3 2 4 5" xfId="3513"/>
    <cellStyle name="Total 3 2 4 5 2" xfId="5019"/>
    <cellStyle name="Total 3 2 4 6" xfId="3915"/>
    <cellStyle name="Total 3 2 5" xfId="2339"/>
    <cellStyle name="Total 3 2 5 2" xfId="2552"/>
    <cellStyle name="Total 3 2 5 2 2" xfId="2983"/>
    <cellStyle name="Total 3 2 5 2 2 2" xfId="4517"/>
    <cellStyle name="Total 3 2 5 2 3" xfId="3404"/>
    <cellStyle name="Total 3 2 5 2 3 2" xfId="4938"/>
    <cellStyle name="Total 3 2 5 2 4" xfId="3757"/>
    <cellStyle name="Total 3 2 5 2 4 2" xfId="5178"/>
    <cellStyle name="Total 3 2 5 2 5" xfId="4094"/>
    <cellStyle name="Total 3 2 5 3" xfId="2770"/>
    <cellStyle name="Total 3 2 5 3 2" xfId="4304"/>
    <cellStyle name="Total 3 2 5 4" xfId="3191"/>
    <cellStyle name="Total 3 2 5 4 2" xfId="4725"/>
    <cellStyle name="Total 3 2 5 5" xfId="3544"/>
    <cellStyle name="Total 3 2 5 5 2" xfId="5038"/>
    <cellStyle name="Total 3 2 5 6" xfId="3946"/>
    <cellStyle name="Total 3 2 6" xfId="2376"/>
    <cellStyle name="Total 3 2 6 2" xfId="2807"/>
    <cellStyle name="Total 3 2 6 2 2" xfId="4341"/>
    <cellStyle name="Total 3 2 6 3" xfId="3228"/>
    <cellStyle name="Total 3 2 6 3 2" xfId="4762"/>
    <cellStyle name="Total 3 2 6 4" xfId="3581"/>
    <cellStyle name="Total 3 2 6 4 2" xfId="5063"/>
    <cellStyle name="Total 3 2 6 5" xfId="3979"/>
    <cellStyle name="Total 3 2 7" xfId="2594"/>
    <cellStyle name="Total 3 2 7 2" xfId="4128"/>
    <cellStyle name="Total 3 2 8" xfId="3015"/>
    <cellStyle name="Total 3 2 8 2" xfId="4549"/>
    <cellStyle name="Total 3 2 9" xfId="3786"/>
    <cellStyle name="Total 3 3" xfId="2160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3" xfId="3337"/>
    <cellStyle name="Total 3 3 2 2 2 3 2" xfId="4871"/>
    <cellStyle name="Total 3 3 2 2 2 4" xfId="3690"/>
    <cellStyle name="Total 3 3 2 2 2 4 2" xfId="5134"/>
    <cellStyle name="Total 3 3 2 2 2 5" xfId="4050"/>
    <cellStyle name="Total 3 3 2 2 3" xfId="2703"/>
    <cellStyle name="Total 3 3 2 2 3 2" xfId="4237"/>
    <cellStyle name="Total 3 3 2 2 4" xfId="3124"/>
    <cellStyle name="Total 3 3 2 2 4 2" xfId="4658"/>
    <cellStyle name="Total 3 3 2 2 5" xfId="3477"/>
    <cellStyle name="Total 3 3 2 2 5 2" xfId="4994"/>
    <cellStyle name="Total 3 3 2 2 6" xfId="3879"/>
    <cellStyle name="Total 3 3 2 3" xfId="2417"/>
    <cellStyle name="Total 3 3 2 3 2" xfId="2848"/>
    <cellStyle name="Total 3 3 2 3 2 2" xfId="4382"/>
    <cellStyle name="Total 3 3 2 3 3" xfId="3269"/>
    <cellStyle name="Total 3 3 2 3 3 2" xfId="4803"/>
    <cellStyle name="Total 3 3 2 3 4" xfId="3622"/>
    <cellStyle name="Total 3 3 2 3 4 2" xfId="5090"/>
    <cellStyle name="Total 3 3 2 3 5" xfId="4006"/>
    <cellStyle name="Total 3 3 2 4" xfId="2635"/>
    <cellStyle name="Total 3 3 2 4 2" xfId="4169"/>
    <cellStyle name="Total 3 3 2 5" xfId="3056"/>
    <cellStyle name="Total 3 3 2 5 2" xfId="4590"/>
    <cellStyle name="Total 3 3 2 6" xfId="3811"/>
    <cellStyle name="Total 3 3 3" xfId="2243"/>
    <cellStyle name="Total 3 3 3 2" xfId="2456"/>
    <cellStyle name="Total 3 3 3 2 2" xfId="2887"/>
    <cellStyle name="Total 3 3 3 2 2 2" xfId="4421"/>
    <cellStyle name="Total 3 3 3 2 3" xfId="3308"/>
    <cellStyle name="Total 3 3 3 2 3 2" xfId="4842"/>
    <cellStyle name="Total 3 3 3 2 4" xfId="3661"/>
    <cellStyle name="Total 3 3 3 2 4 2" xfId="5115"/>
    <cellStyle name="Total 3 3 3 2 5" xfId="4031"/>
    <cellStyle name="Total 3 3 3 3" xfId="2674"/>
    <cellStyle name="Total 3 3 3 3 2" xfId="4208"/>
    <cellStyle name="Total 3 3 3 4" xfId="3095"/>
    <cellStyle name="Total 3 3 3 4 2" xfId="4629"/>
    <cellStyle name="Total 3 3 3 5" xfId="3448"/>
    <cellStyle name="Total 3 3 3 5 2" xfId="4975"/>
    <cellStyle name="Total 3 3 3 6" xfId="3850"/>
    <cellStyle name="Total 3 3 4" xfId="2306"/>
    <cellStyle name="Total 3 3 4 2" xfId="2519"/>
    <cellStyle name="Total 3 3 4 2 2" xfId="2950"/>
    <cellStyle name="Total 3 3 4 2 2 2" xfId="4484"/>
    <cellStyle name="Total 3 3 4 2 3" xfId="3371"/>
    <cellStyle name="Total 3 3 4 2 3 2" xfId="4905"/>
    <cellStyle name="Total 3 3 4 2 4" xfId="3724"/>
    <cellStyle name="Total 3 3 4 2 4 2" xfId="5157"/>
    <cellStyle name="Total 3 3 4 2 5" xfId="4073"/>
    <cellStyle name="Total 3 3 4 3" xfId="2737"/>
    <cellStyle name="Total 3 3 4 3 2" xfId="4271"/>
    <cellStyle name="Total 3 3 4 4" xfId="3158"/>
    <cellStyle name="Total 3 3 4 4 2" xfId="4692"/>
    <cellStyle name="Total 3 3 4 5" xfId="3511"/>
    <cellStyle name="Total 3 3 4 5 2" xfId="5017"/>
    <cellStyle name="Total 3 3 4 6" xfId="3913"/>
    <cellStyle name="Total 3 3 5" xfId="2345"/>
    <cellStyle name="Total 3 3 5 2" xfId="2558"/>
    <cellStyle name="Total 3 3 5 2 2" xfId="2989"/>
    <cellStyle name="Total 3 3 5 2 2 2" xfId="4523"/>
    <cellStyle name="Total 3 3 5 2 3" xfId="3410"/>
    <cellStyle name="Total 3 3 5 2 3 2" xfId="4944"/>
    <cellStyle name="Total 3 3 5 2 4" xfId="3763"/>
    <cellStyle name="Total 3 3 5 2 4 2" xfId="5182"/>
    <cellStyle name="Total 3 3 5 2 5" xfId="4098"/>
    <cellStyle name="Total 3 3 5 3" xfId="2776"/>
    <cellStyle name="Total 3 3 5 3 2" xfId="4310"/>
    <cellStyle name="Total 3 3 5 4" xfId="3197"/>
    <cellStyle name="Total 3 3 5 4 2" xfId="4731"/>
    <cellStyle name="Total 3 3 5 5" xfId="3550"/>
    <cellStyle name="Total 3 3 5 5 2" xfId="5042"/>
    <cellStyle name="Total 3 3 5 6" xfId="3952"/>
    <cellStyle name="Total 3 3 6" xfId="2382"/>
    <cellStyle name="Total 3 3 6 2" xfId="2813"/>
    <cellStyle name="Total 3 3 6 2 2" xfId="4347"/>
    <cellStyle name="Total 3 3 6 3" xfId="3234"/>
    <cellStyle name="Total 3 3 6 3 2" xfId="4768"/>
    <cellStyle name="Total 3 3 6 4" xfId="3587"/>
    <cellStyle name="Total 3 3 6 4 2" xfId="5067"/>
    <cellStyle name="Total 3 3 6 5" xfId="3983"/>
    <cellStyle name="Total 3 3 7" xfId="2600"/>
    <cellStyle name="Total 3 3 7 2" xfId="4134"/>
    <cellStyle name="Total 3 3 8" xfId="3021"/>
    <cellStyle name="Total 3 3 8 2" xfId="4555"/>
    <cellStyle name="Total 3 3 9" xfId="3788"/>
    <cellStyle name="Total 3 4" xfId="2166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3" xfId="3343"/>
    <cellStyle name="Total 3 4 2 2 2 3 2" xfId="4877"/>
    <cellStyle name="Total 3 4 2 2 2 4" xfId="3696"/>
    <cellStyle name="Total 3 4 2 2 2 4 2" xfId="5138"/>
    <cellStyle name="Total 3 4 2 2 2 5" xfId="4054"/>
    <cellStyle name="Total 3 4 2 2 3" xfId="2709"/>
    <cellStyle name="Total 3 4 2 2 3 2" xfId="4243"/>
    <cellStyle name="Total 3 4 2 2 4" xfId="3130"/>
    <cellStyle name="Total 3 4 2 2 4 2" xfId="4664"/>
    <cellStyle name="Total 3 4 2 2 5" xfId="3483"/>
    <cellStyle name="Total 3 4 2 2 5 2" xfId="4998"/>
    <cellStyle name="Total 3 4 2 2 6" xfId="3885"/>
    <cellStyle name="Total 3 4 2 3" xfId="2423"/>
    <cellStyle name="Total 3 4 2 3 2" xfId="2854"/>
    <cellStyle name="Total 3 4 2 3 2 2" xfId="4388"/>
    <cellStyle name="Total 3 4 2 3 3" xfId="3275"/>
    <cellStyle name="Total 3 4 2 3 3 2" xfId="4809"/>
    <cellStyle name="Total 3 4 2 3 4" xfId="3628"/>
    <cellStyle name="Total 3 4 2 3 4 2" xfId="5094"/>
    <cellStyle name="Total 3 4 2 3 5" xfId="4010"/>
    <cellStyle name="Total 3 4 2 4" xfId="2641"/>
    <cellStyle name="Total 3 4 2 4 2" xfId="4175"/>
    <cellStyle name="Total 3 4 2 5" xfId="3062"/>
    <cellStyle name="Total 3 4 2 5 2" xfId="4596"/>
    <cellStyle name="Total 3 4 2 6" xfId="3817"/>
    <cellStyle name="Total 3 4 3" xfId="2249"/>
    <cellStyle name="Total 3 4 3 2" xfId="2462"/>
    <cellStyle name="Total 3 4 3 2 2" xfId="2893"/>
    <cellStyle name="Total 3 4 3 2 2 2" xfId="4427"/>
    <cellStyle name="Total 3 4 3 2 3" xfId="3314"/>
    <cellStyle name="Total 3 4 3 2 3 2" xfId="4848"/>
    <cellStyle name="Total 3 4 3 2 4" xfId="3667"/>
    <cellStyle name="Total 3 4 3 2 4 2" xfId="5119"/>
    <cellStyle name="Total 3 4 3 2 5" xfId="4035"/>
    <cellStyle name="Total 3 4 3 3" xfId="2680"/>
    <cellStyle name="Total 3 4 3 3 2" xfId="4214"/>
    <cellStyle name="Total 3 4 3 4" xfId="3101"/>
    <cellStyle name="Total 3 4 3 4 2" xfId="4635"/>
    <cellStyle name="Total 3 4 3 5" xfId="3454"/>
    <cellStyle name="Total 3 4 3 5 2" xfId="4979"/>
    <cellStyle name="Total 3 4 3 6" xfId="3856"/>
    <cellStyle name="Total 3 4 4" xfId="2299"/>
    <cellStyle name="Total 3 4 4 2" xfId="2512"/>
    <cellStyle name="Total 3 4 4 2 2" xfId="2943"/>
    <cellStyle name="Total 3 4 4 2 2 2" xfId="4477"/>
    <cellStyle name="Total 3 4 4 2 3" xfId="3364"/>
    <cellStyle name="Total 3 4 4 2 3 2" xfId="4898"/>
    <cellStyle name="Total 3 4 4 2 4" xfId="3717"/>
    <cellStyle name="Total 3 4 4 2 4 2" xfId="5151"/>
    <cellStyle name="Total 3 4 4 2 5" xfId="4067"/>
    <cellStyle name="Total 3 4 4 3" xfId="2730"/>
    <cellStyle name="Total 3 4 4 3 2" xfId="4264"/>
    <cellStyle name="Total 3 4 4 4" xfId="3151"/>
    <cellStyle name="Total 3 4 4 4 2" xfId="4685"/>
    <cellStyle name="Total 3 4 4 5" xfId="3504"/>
    <cellStyle name="Total 3 4 4 5 2" xfId="5011"/>
    <cellStyle name="Total 3 4 4 6" xfId="3906"/>
    <cellStyle name="Total 3 4 5" xfId="2351"/>
    <cellStyle name="Total 3 4 5 2" xfId="2564"/>
    <cellStyle name="Total 3 4 5 2 2" xfId="2995"/>
    <cellStyle name="Total 3 4 5 2 2 2" xfId="4529"/>
    <cellStyle name="Total 3 4 5 2 3" xfId="3416"/>
    <cellStyle name="Total 3 4 5 2 3 2" xfId="4950"/>
    <cellStyle name="Total 3 4 5 2 4" xfId="3769"/>
    <cellStyle name="Total 3 4 5 2 4 2" xfId="5186"/>
    <cellStyle name="Total 3 4 5 2 5" xfId="4102"/>
    <cellStyle name="Total 3 4 5 3" xfId="2782"/>
    <cellStyle name="Total 3 4 5 3 2" xfId="4316"/>
    <cellStyle name="Total 3 4 5 4" xfId="3203"/>
    <cellStyle name="Total 3 4 5 4 2" xfId="4737"/>
    <cellStyle name="Total 3 4 5 5" xfId="3556"/>
    <cellStyle name="Total 3 4 5 5 2" xfId="5046"/>
    <cellStyle name="Total 3 4 5 6" xfId="3958"/>
    <cellStyle name="Total 3 4 6" xfId="2388"/>
    <cellStyle name="Total 3 4 6 2" xfId="2819"/>
    <cellStyle name="Total 3 4 6 2 2" xfId="4353"/>
    <cellStyle name="Total 3 4 6 3" xfId="3240"/>
    <cellStyle name="Total 3 4 6 3 2" xfId="4774"/>
    <cellStyle name="Total 3 4 6 4" xfId="3593"/>
    <cellStyle name="Total 3 4 6 4 2" xfId="5071"/>
    <cellStyle name="Total 3 4 6 5" xfId="3987"/>
    <cellStyle name="Total 3 4 7" xfId="2606"/>
    <cellStyle name="Total 3 4 7 2" xfId="4140"/>
    <cellStyle name="Total 3 4 8" xfId="3027"/>
    <cellStyle name="Total 3 4 8 2" xfId="4561"/>
    <cellStyle name="Total 3 4 9" xfId="3790"/>
    <cellStyle name="Total 3 5" xfId="2172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3" xfId="3349"/>
    <cellStyle name="Total 3 5 2 2 2 3 2" xfId="4883"/>
    <cellStyle name="Total 3 5 2 2 2 4" xfId="3702"/>
    <cellStyle name="Total 3 5 2 2 2 4 2" xfId="5142"/>
    <cellStyle name="Total 3 5 2 2 2 5" xfId="4058"/>
    <cellStyle name="Total 3 5 2 2 3" xfId="2715"/>
    <cellStyle name="Total 3 5 2 2 3 2" xfId="4249"/>
    <cellStyle name="Total 3 5 2 2 4" xfId="3136"/>
    <cellStyle name="Total 3 5 2 2 4 2" xfId="4670"/>
    <cellStyle name="Total 3 5 2 2 5" xfId="3489"/>
    <cellStyle name="Total 3 5 2 2 5 2" xfId="5002"/>
    <cellStyle name="Total 3 5 2 2 6" xfId="3891"/>
    <cellStyle name="Total 3 5 2 3" xfId="2429"/>
    <cellStyle name="Total 3 5 2 3 2" xfId="2860"/>
    <cellStyle name="Total 3 5 2 3 2 2" xfId="4394"/>
    <cellStyle name="Total 3 5 2 3 3" xfId="3281"/>
    <cellStyle name="Total 3 5 2 3 3 2" xfId="4815"/>
    <cellStyle name="Total 3 5 2 3 4" xfId="3634"/>
    <cellStyle name="Total 3 5 2 3 4 2" xfId="5098"/>
    <cellStyle name="Total 3 5 2 3 5" xfId="4014"/>
    <cellStyle name="Total 3 5 2 4" xfId="2647"/>
    <cellStyle name="Total 3 5 2 4 2" xfId="4181"/>
    <cellStyle name="Total 3 5 2 5" xfId="3068"/>
    <cellStyle name="Total 3 5 2 5 2" xfId="4602"/>
    <cellStyle name="Total 3 5 2 6" xfId="3823"/>
    <cellStyle name="Total 3 5 3" xfId="2255"/>
    <cellStyle name="Total 3 5 3 2" xfId="2468"/>
    <cellStyle name="Total 3 5 3 2 2" xfId="2899"/>
    <cellStyle name="Total 3 5 3 2 2 2" xfId="4433"/>
    <cellStyle name="Total 3 5 3 2 3" xfId="3320"/>
    <cellStyle name="Total 3 5 3 2 3 2" xfId="4854"/>
    <cellStyle name="Total 3 5 3 2 4" xfId="3673"/>
    <cellStyle name="Total 3 5 3 2 4 2" xfId="5123"/>
    <cellStyle name="Total 3 5 3 2 5" xfId="4039"/>
    <cellStyle name="Total 3 5 3 3" xfId="2686"/>
    <cellStyle name="Total 3 5 3 3 2" xfId="4220"/>
    <cellStyle name="Total 3 5 3 4" xfId="3107"/>
    <cellStyle name="Total 3 5 3 4 2" xfId="4641"/>
    <cellStyle name="Total 3 5 3 5" xfId="3460"/>
    <cellStyle name="Total 3 5 3 5 2" xfId="4983"/>
    <cellStyle name="Total 3 5 3 6" xfId="3862"/>
    <cellStyle name="Total 3 5 4" xfId="2297"/>
    <cellStyle name="Total 3 5 4 2" xfId="2510"/>
    <cellStyle name="Total 3 5 4 2 2" xfId="2941"/>
    <cellStyle name="Total 3 5 4 2 2 2" xfId="4475"/>
    <cellStyle name="Total 3 5 4 2 3" xfId="3362"/>
    <cellStyle name="Total 3 5 4 2 3 2" xfId="4896"/>
    <cellStyle name="Total 3 5 4 2 4" xfId="3715"/>
    <cellStyle name="Total 3 5 4 2 4 2" xfId="5149"/>
    <cellStyle name="Total 3 5 4 2 5" xfId="4065"/>
    <cellStyle name="Total 3 5 4 3" xfId="2728"/>
    <cellStyle name="Total 3 5 4 3 2" xfId="4262"/>
    <cellStyle name="Total 3 5 4 4" xfId="3149"/>
    <cellStyle name="Total 3 5 4 4 2" xfId="4683"/>
    <cellStyle name="Total 3 5 4 5" xfId="3502"/>
    <cellStyle name="Total 3 5 4 5 2" xfId="5009"/>
    <cellStyle name="Total 3 5 4 6" xfId="3904"/>
    <cellStyle name="Total 3 5 5" xfId="2357"/>
    <cellStyle name="Total 3 5 5 2" xfId="2570"/>
    <cellStyle name="Total 3 5 5 2 2" xfId="3001"/>
    <cellStyle name="Total 3 5 5 2 2 2" xfId="4535"/>
    <cellStyle name="Total 3 5 5 2 3" xfId="3422"/>
    <cellStyle name="Total 3 5 5 2 3 2" xfId="4956"/>
    <cellStyle name="Total 3 5 5 2 4" xfId="3775"/>
    <cellStyle name="Total 3 5 5 2 4 2" xfId="5190"/>
    <cellStyle name="Total 3 5 5 2 5" xfId="4106"/>
    <cellStyle name="Total 3 5 5 3" xfId="2788"/>
    <cellStyle name="Total 3 5 5 3 2" xfId="4322"/>
    <cellStyle name="Total 3 5 5 4" xfId="3209"/>
    <cellStyle name="Total 3 5 5 4 2" xfId="4743"/>
    <cellStyle name="Total 3 5 5 5" xfId="3562"/>
    <cellStyle name="Total 3 5 5 5 2" xfId="5050"/>
    <cellStyle name="Total 3 5 5 6" xfId="3964"/>
    <cellStyle name="Total 3 5 6" xfId="2394"/>
    <cellStyle name="Total 3 5 6 2" xfId="2825"/>
    <cellStyle name="Total 3 5 6 2 2" xfId="4359"/>
    <cellStyle name="Total 3 5 6 3" xfId="3246"/>
    <cellStyle name="Total 3 5 6 3 2" xfId="4780"/>
    <cellStyle name="Total 3 5 6 4" xfId="3599"/>
    <cellStyle name="Total 3 5 6 4 2" xfId="5075"/>
    <cellStyle name="Total 3 5 6 5" xfId="3991"/>
    <cellStyle name="Total 3 5 7" xfId="2612"/>
    <cellStyle name="Total 3 5 7 2" xfId="4146"/>
    <cellStyle name="Total 3 5 8" xfId="3033"/>
    <cellStyle name="Total 3 5 8 2" xfId="4567"/>
    <cellStyle name="Total 3 5 9" xfId="3792"/>
    <cellStyle name="Total 3 6" xfId="2187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3" xfId="3355"/>
    <cellStyle name="Total 3 6 2 2 2 3 2" xfId="4889"/>
    <cellStyle name="Total 3 6 2 2 2 4" xfId="3708"/>
    <cellStyle name="Total 3 6 2 2 2 4 2" xfId="5146"/>
    <cellStyle name="Total 3 6 2 2 2 5" xfId="4062"/>
    <cellStyle name="Total 3 6 2 2 3" xfId="2721"/>
    <cellStyle name="Total 3 6 2 2 3 2" xfId="4255"/>
    <cellStyle name="Total 3 6 2 2 4" xfId="3142"/>
    <cellStyle name="Total 3 6 2 2 4 2" xfId="4676"/>
    <cellStyle name="Total 3 6 2 2 5" xfId="3495"/>
    <cellStyle name="Total 3 6 2 2 5 2" xfId="5006"/>
    <cellStyle name="Total 3 6 2 2 6" xfId="3897"/>
    <cellStyle name="Total 3 6 2 3" xfId="2435"/>
    <cellStyle name="Total 3 6 2 3 2" xfId="2866"/>
    <cellStyle name="Total 3 6 2 3 2 2" xfId="4400"/>
    <cellStyle name="Total 3 6 2 3 3" xfId="3287"/>
    <cellStyle name="Total 3 6 2 3 3 2" xfId="4821"/>
    <cellStyle name="Total 3 6 2 3 4" xfId="3640"/>
    <cellStyle name="Total 3 6 2 3 4 2" xfId="5102"/>
    <cellStyle name="Total 3 6 2 3 5" xfId="4018"/>
    <cellStyle name="Total 3 6 2 4" xfId="2653"/>
    <cellStyle name="Total 3 6 2 4 2" xfId="4187"/>
    <cellStyle name="Total 3 6 2 5" xfId="3074"/>
    <cellStyle name="Total 3 6 2 5 2" xfId="4608"/>
    <cellStyle name="Total 3 6 2 6" xfId="3829"/>
    <cellStyle name="Total 3 6 3" xfId="2228"/>
    <cellStyle name="Total 3 6 3 2" xfId="2441"/>
    <cellStyle name="Total 3 6 3 2 2" xfId="2872"/>
    <cellStyle name="Total 3 6 3 2 2 2" xfId="4406"/>
    <cellStyle name="Total 3 6 3 2 3" xfId="3293"/>
    <cellStyle name="Total 3 6 3 2 3 2" xfId="4827"/>
    <cellStyle name="Total 3 6 3 2 4" xfId="3646"/>
    <cellStyle name="Total 3 6 3 2 4 2" xfId="5106"/>
    <cellStyle name="Total 3 6 3 2 5" xfId="4022"/>
    <cellStyle name="Total 3 6 3 3" xfId="2659"/>
    <cellStyle name="Total 3 6 3 3 2" xfId="4193"/>
    <cellStyle name="Total 3 6 3 4" xfId="3080"/>
    <cellStyle name="Total 3 6 3 4 2" xfId="4614"/>
    <cellStyle name="Total 3 6 3 5" xfId="3434"/>
    <cellStyle name="Total 3 6 3 5 2" xfId="4966"/>
    <cellStyle name="Total 3 6 3 6" xfId="3835"/>
    <cellStyle name="Total 3 6 4" xfId="2320"/>
    <cellStyle name="Total 3 6 4 2" xfId="2533"/>
    <cellStyle name="Total 3 6 4 2 2" xfId="2964"/>
    <cellStyle name="Total 3 6 4 2 2 2" xfId="4498"/>
    <cellStyle name="Total 3 6 4 2 3" xfId="3385"/>
    <cellStyle name="Total 3 6 4 2 3 2" xfId="4919"/>
    <cellStyle name="Total 3 6 4 2 4" xfId="3738"/>
    <cellStyle name="Total 3 6 4 2 4 2" xfId="5165"/>
    <cellStyle name="Total 3 6 4 2 5" xfId="4081"/>
    <cellStyle name="Total 3 6 4 3" xfId="2751"/>
    <cellStyle name="Total 3 6 4 3 2" xfId="4285"/>
    <cellStyle name="Total 3 6 4 4" xfId="3172"/>
    <cellStyle name="Total 3 6 4 4 2" xfId="4706"/>
    <cellStyle name="Total 3 6 4 5" xfId="3525"/>
    <cellStyle name="Total 3 6 4 5 2" xfId="5025"/>
    <cellStyle name="Total 3 6 4 6" xfId="3927"/>
    <cellStyle name="Total 3 6 5" xfId="2363"/>
    <cellStyle name="Total 3 6 5 2" xfId="2576"/>
    <cellStyle name="Total 3 6 5 2 2" xfId="3007"/>
    <cellStyle name="Total 3 6 5 2 2 2" xfId="4541"/>
    <cellStyle name="Total 3 6 5 2 3" xfId="3428"/>
    <cellStyle name="Total 3 6 5 2 3 2" xfId="4962"/>
    <cellStyle name="Total 3 6 5 2 4" xfId="3781"/>
    <cellStyle name="Total 3 6 5 2 4 2" xfId="5194"/>
    <cellStyle name="Total 3 6 5 2 5" xfId="4110"/>
    <cellStyle name="Total 3 6 5 3" xfId="2794"/>
    <cellStyle name="Total 3 6 5 3 2" xfId="4328"/>
    <cellStyle name="Total 3 6 5 4" xfId="3215"/>
    <cellStyle name="Total 3 6 5 4 2" xfId="4749"/>
    <cellStyle name="Total 3 6 5 5" xfId="3568"/>
    <cellStyle name="Total 3 6 5 5 2" xfId="5054"/>
    <cellStyle name="Total 3 6 5 6" xfId="3970"/>
    <cellStyle name="Total 3 6 6" xfId="2400"/>
    <cellStyle name="Total 3 6 6 2" xfId="2831"/>
    <cellStyle name="Total 3 6 6 2 2" xfId="4365"/>
    <cellStyle name="Total 3 6 6 3" xfId="3252"/>
    <cellStyle name="Total 3 6 6 3 2" xfId="4786"/>
    <cellStyle name="Total 3 6 6 4" xfId="3605"/>
    <cellStyle name="Total 3 6 6 4 2" xfId="5079"/>
    <cellStyle name="Total 3 6 6 5" xfId="3995"/>
    <cellStyle name="Total 3 6 7" xfId="2618"/>
    <cellStyle name="Total 3 6 7 2" xfId="4152"/>
    <cellStyle name="Total 3 6 8" xfId="3039"/>
    <cellStyle name="Total 3 6 8 2" xfId="4573"/>
    <cellStyle name="Total 3 6 9" xfId="3794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3" xfId="3325"/>
    <cellStyle name="Total 3 7 2 2 3 2" xfId="4859"/>
    <cellStyle name="Total 3 7 2 2 4" xfId="3678"/>
    <cellStyle name="Total 3 7 2 2 4 2" xfId="5126"/>
    <cellStyle name="Total 3 7 2 2 5" xfId="4042"/>
    <cellStyle name="Total 3 7 2 3" xfId="2691"/>
    <cellStyle name="Total 3 7 2 3 2" xfId="4225"/>
    <cellStyle name="Total 3 7 2 4" xfId="3112"/>
    <cellStyle name="Total 3 7 2 4 2" xfId="4646"/>
    <cellStyle name="Total 3 7 2 5" xfId="3465"/>
    <cellStyle name="Total 3 7 2 5 2" xfId="4986"/>
    <cellStyle name="Total 3 7 2 6" xfId="3867"/>
    <cellStyle name="Total 3 7 3" xfId="2405"/>
    <cellStyle name="Total 3 7 3 2" xfId="2836"/>
    <cellStyle name="Total 3 7 3 2 2" xfId="4370"/>
    <cellStyle name="Total 3 7 3 3" xfId="3257"/>
    <cellStyle name="Total 3 7 3 3 2" xfId="4791"/>
    <cellStyle name="Total 3 7 3 4" xfId="3610"/>
    <cellStyle name="Total 3 7 3 4 2" xfId="5082"/>
    <cellStyle name="Total 3 7 3 5" xfId="3998"/>
    <cellStyle name="Total 3 7 4" xfId="2623"/>
    <cellStyle name="Total 3 7 4 2" xfId="4157"/>
    <cellStyle name="Total 3 7 5" xfId="3044"/>
    <cellStyle name="Total 3 7 5 2" xfId="4578"/>
    <cellStyle name="Total 3 7 6" xfId="3799"/>
    <cellStyle name="Total 3 8" xfId="2321"/>
    <cellStyle name="Total 3 8 2" xfId="2534"/>
    <cellStyle name="Total 3 8 2 2" xfId="2965"/>
    <cellStyle name="Total 3 8 2 2 2" xfId="4499"/>
    <cellStyle name="Total 3 8 2 3" xfId="3386"/>
    <cellStyle name="Total 3 8 2 3 2" xfId="4920"/>
    <cellStyle name="Total 3 8 2 4" xfId="3739"/>
    <cellStyle name="Total 3 8 2 4 2" xfId="5166"/>
    <cellStyle name="Total 3 8 2 5" xfId="4082"/>
    <cellStyle name="Total 3 8 3" xfId="2752"/>
    <cellStyle name="Total 3 8 3 2" xfId="4286"/>
    <cellStyle name="Total 3 8 4" xfId="3173"/>
    <cellStyle name="Total 3 8 4 2" xfId="4707"/>
    <cellStyle name="Total 3 8 5" xfId="3526"/>
    <cellStyle name="Total 3 8 5 2" xfId="5026"/>
    <cellStyle name="Total 3 8 6" xfId="3928"/>
    <cellStyle name="Total 3 9" xfId="2333"/>
    <cellStyle name="Total 3 9 2" xfId="2546"/>
    <cellStyle name="Total 3 9 2 2" xfId="2977"/>
    <cellStyle name="Total 3 9 2 2 2" xfId="4511"/>
    <cellStyle name="Total 3 9 2 3" xfId="3398"/>
    <cellStyle name="Total 3 9 2 3 2" xfId="4932"/>
    <cellStyle name="Total 3 9 2 4" xfId="3751"/>
    <cellStyle name="Total 3 9 2 4 2" xfId="5174"/>
    <cellStyle name="Total 3 9 2 5" xfId="4090"/>
    <cellStyle name="Total 3 9 3" xfId="2764"/>
    <cellStyle name="Total 3 9 3 2" xfId="4298"/>
    <cellStyle name="Total 3 9 4" xfId="3185"/>
    <cellStyle name="Total 3 9 4 2" xfId="4719"/>
    <cellStyle name="Total 3 9 5" xfId="3538"/>
    <cellStyle name="Total 3 9 5 2" xfId="5034"/>
    <cellStyle name="Total 3 9 6" xfId="3940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1724591</xdr:colOff>
      <xdr:row>0</xdr:row>
      <xdr:rowOff>0</xdr:rowOff>
    </xdr:from>
    <xdr:to>
      <xdr:col>13</xdr:col>
      <xdr:colOff>2499307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5997" y="0"/>
          <a:ext cx="1050941" cy="10657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345282</xdr:colOff>
      <xdr:row>16</xdr:row>
      <xdr:rowOff>71439</xdr:rowOff>
    </xdr:from>
    <xdr:to>
      <xdr:col>7</xdr:col>
      <xdr:colOff>7144</xdr:colOff>
      <xdr:row>22</xdr:row>
      <xdr:rowOff>452438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B5CC44-4E7D-45A4-9C54-9C3CB8BF9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5282" y="5536408"/>
          <a:ext cx="6834187" cy="3381374"/>
        </a:xfrm>
        <a:prstGeom prst="rect">
          <a:avLst/>
        </a:prstGeom>
      </xdr:spPr>
    </xdr:pic>
    <xdr:clientData/>
  </xdr:twoCellAnchor>
  <xdr:twoCellAnchor editAs="oneCell">
    <xdr:from>
      <xdr:col>6</xdr:col>
      <xdr:colOff>1619249</xdr:colOff>
      <xdr:row>16</xdr:row>
      <xdr:rowOff>47625</xdr:rowOff>
    </xdr:from>
    <xdr:to>
      <xdr:col>13</xdr:col>
      <xdr:colOff>2495550</xdr:colOff>
      <xdr:row>22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3AE3ED-F672-4BE0-9784-EA3B28EAB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262812" y="5512594"/>
          <a:ext cx="6798469" cy="342900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13</xdr:col>
      <xdr:colOff>2497931</xdr:colOff>
      <xdr:row>15</xdr:row>
      <xdr:rowOff>11906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C30D7B0-67BE-45DF-BD22-5B36CCCC9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108406" y="2678906"/>
          <a:ext cx="3964781" cy="24884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20</xdr:row>
      <xdr:rowOff>76200</xdr:rowOff>
    </xdr:from>
    <xdr:to>
      <xdr:col>6</xdr:col>
      <xdr:colOff>57150</xdr:colOff>
      <xdr:row>30</xdr:row>
      <xdr:rowOff>266700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472489-B7DA-41EE-B516-4391E0A15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6725" y="5495925"/>
          <a:ext cx="5600700" cy="33147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20</xdr:row>
      <xdr:rowOff>47625</xdr:rowOff>
    </xdr:from>
    <xdr:to>
      <xdr:col>14</xdr:col>
      <xdr:colOff>0</xdr:colOff>
      <xdr:row>30</xdr:row>
      <xdr:rowOff>285750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1A7BB0-E9F0-4C8A-8948-0C5727E1F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24675" y="5467350"/>
          <a:ext cx="5829300" cy="3362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1</xdr:row>
      <xdr:rowOff>104576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64</xdr:row>
      <xdr:rowOff>8548</xdr:rowOff>
    </xdr:from>
    <xdr:to>
      <xdr:col>13</xdr:col>
      <xdr:colOff>1514887</xdr:colOff>
      <xdr:row>65</xdr:row>
      <xdr:rowOff>93473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44</xdr:row>
      <xdr:rowOff>14656</xdr:rowOff>
    </xdr:from>
    <xdr:to>
      <xdr:col>13</xdr:col>
      <xdr:colOff>1524048</xdr:colOff>
      <xdr:row>45</xdr:row>
      <xdr:rowOff>116177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1257300</xdr:colOff>
      <xdr:row>0</xdr:row>
      <xdr:rowOff>0</xdr:rowOff>
    </xdr:from>
    <xdr:to>
      <xdr:col>5</xdr:col>
      <xdr:colOff>1176867</xdr:colOff>
      <xdr:row>5</xdr:row>
      <xdr:rowOff>56092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9A0259F-E73B-4C94-8C3C-0FE58FF2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0"/>
          <a:ext cx="12192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13" zoomScale="80" zoomScaleNormal="80" workbookViewId="0">
      <selection activeCell="J8" sqref="J8"/>
    </sheetView>
  </sheetViews>
  <sheetFormatPr defaultColWidth="9" defaultRowHeight="21"/>
  <cols>
    <col min="1" max="1" width="4.85546875" style="3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5" ht="34.5" customHeight="1">
      <c r="B1" s="180" t="s">
        <v>0</v>
      </c>
      <c r="C1" s="181"/>
      <c r="D1" s="182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2:15" ht="34.5" customHeight="1">
      <c r="B2" s="183" t="s">
        <v>328</v>
      </c>
      <c r="C2" s="184"/>
      <c r="D2" s="185"/>
      <c r="E2" s="186"/>
      <c r="F2" s="187"/>
      <c r="G2" s="187"/>
      <c r="H2" s="187"/>
      <c r="I2" s="187"/>
      <c r="J2" s="187"/>
      <c r="K2" s="188"/>
      <c r="L2" s="38"/>
      <c r="M2" s="38"/>
      <c r="N2" s="38"/>
    </row>
    <row r="3" spans="2:15" ht="34.5" customHeight="1">
      <c r="B3" s="38"/>
      <c r="C3" s="38"/>
      <c r="D3" s="39"/>
      <c r="E3" s="39"/>
      <c r="F3" s="38"/>
      <c r="G3" s="39"/>
      <c r="H3" s="39"/>
      <c r="I3" s="39"/>
      <c r="J3" s="39"/>
      <c r="K3" s="38"/>
      <c r="L3" s="39"/>
      <c r="M3" s="39"/>
      <c r="N3" s="39"/>
    </row>
    <row r="4" spans="2:15" ht="33.75" customHeight="1">
      <c r="B4" s="189" t="s">
        <v>327</v>
      </c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1"/>
    </row>
    <row r="5" spans="2:15" ht="24.95" customHeight="1">
      <c r="B5" s="40"/>
      <c r="C5" s="40"/>
      <c r="D5" s="41"/>
      <c r="E5" s="41"/>
      <c r="F5" s="40"/>
      <c r="G5" s="41"/>
      <c r="H5" s="41"/>
      <c r="I5" s="41"/>
      <c r="J5" s="41"/>
      <c r="K5" s="40"/>
      <c r="L5" s="41"/>
      <c r="M5" s="41"/>
      <c r="N5" s="41"/>
    </row>
    <row r="6" spans="2:15" ht="24.95" customHeight="1">
      <c r="B6" s="192" t="s">
        <v>79</v>
      </c>
      <c r="C6" s="193"/>
      <c r="D6" s="194">
        <f>'Bullient '!M84+OTC!H13</f>
        <v>1888442149</v>
      </c>
      <c r="E6" s="195"/>
      <c r="F6" s="42"/>
      <c r="G6" s="192" t="s">
        <v>80</v>
      </c>
      <c r="H6" s="193"/>
      <c r="I6" s="194">
        <f>'Bullient '!N84+OTC!I13</f>
        <v>8180748131.3099995</v>
      </c>
      <c r="J6" s="195"/>
      <c r="K6" s="43"/>
      <c r="L6" s="192" t="s">
        <v>8</v>
      </c>
      <c r="M6" s="193"/>
      <c r="N6" s="44">
        <f>'Bullient '!L84+OTC!G13</f>
        <v>707</v>
      </c>
    </row>
    <row r="7" spans="2:15" ht="24.95" customHeight="1">
      <c r="B7" s="38"/>
      <c r="C7" s="38"/>
      <c r="D7" s="40"/>
      <c r="E7" s="45"/>
      <c r="F7" s="40"/>
      <c r="G7" s="40"/>
      <c r="H7" s="40"/>
      <c r="I7" s="40"/>
      <c r="J7" s="46"/>
      <c r="K7" s="174"/>
      <c r="L7" s="175"/>
      <c r="M7" s="176"/>
      <c r="N7" s="47"/>
    </row>
    <row r="8" spans="2:15" ht="24.95" customHeight="1">
      <c r="B8" s="177" t="s">
        <v>1</v>
      </c>
      <c r="C8" s="178"/>
      <c r="D8" s="179"/>
      <c r="E8" s="48">
        <v>919.49</v>
      </c>
      <c r="F8" s="49"/>
      <c r="G8" s="177" t="s">
        <v>5</v>
      </c>
      <c r="H8" s="178"/>
      <c r="I8" s="179"/>
      <c r="J8" s="48">
        <v>1116.17</v>
      </c>
      <c r="K8" s="173"/>
      <c r="L8" s="168"/>
      <c r="M8" s="169"/>
      <c r="N8" s="37"/>
    </row>
    <row r="9" spans="2:15" ht="24.95" customHeight="1">
      <c r="B9" s="177" t="s">
        <v>2</v>
      </c>
      <c r="C9" s="178"/>
      <c r="D9" s="179"/>
      <c r="E9" s="48">
        <v>910.06</v>
      </c>
      <c r="F9" s="50"/>
      <c r="G9" s="177" t="s">
        <v>6</v>
      </c>
      <c r="H9" s="178"/>
      <c r="I9" s="179"/>
      <c r="J9" s="48">
        <v>1108.75</v>
      </c>
      <c r="K9" s="173"/>
      <c r="L9" s="168"/>
      <c r="M9" s="169"/>
      <c r="N9" s="37"/>
      <c r="O9" s="51"/>
    </row>
    <row r="10" spans="2:15" ht="24.95" customHeight="1">
      <c r="B10" s="170" t="s">
        <v>3</v>
      </c>
      <c r="C10" s="171"/>
      <c r="D10" s="172"/>
      <c r="E10" s="133">
        <f>((E8/E9)-1)*100</f>
        <v>1.0361954156868913</v>
      </c>
      <c r="F10" s="50"/>
      <c r="G10" s="170" t="s">
        <v>3</v>
      </c>
      <c r="H10" s="171"/>
      <c r="I10" s="172"/>
      <c r="J10" s="133">
        <f>((J8/J9)-1)*100</f>
        <v>0.66922209695603474</v>
      </c>
      <c r="K10" s="173"/>
      <c r="L10" s="168"/>
      <c r="M10" s="169"/>
      <c r="N10" s="37"/>
    </row>
    <row r="11" spans="2:15" ht="24.95" customHeight="1">
      <c r="B11" s="170" t="s">
        <v>4</v>
      </c>
      <c r="C11" s="171"/>
      <c r="D11" s="172"/>
      <c r="E11" s="133">
        <f>E8-E9</f>
        <v>9.4300000000000637</v>
      </c>
      <c r="F11" s="40"/>
      <c r="G11" s="170" t="s">
        <v>4</v>
      </c>
      <c r="H11" s="171"/>
      <c r="I11" s="172"/>
      <c r="J11" s="133">
        <f>J8-J9</f>
        <v>7.4200000000000728</v>
      </c>
      <c r="K11" s="173"/>
      <c r="L11" s="168"/>
      <c r="M11" s="169"/>
      <c r="N11" s="37"/>
      <c r="O11" s="51"/>
    </row>
    <row r="12" spans="2:15" ht="24.95" customHeight="1">
      <c r="B12" s="52"/>
      <c r="C12" s="53"/>
      <c r="D12" s="52"/>
      <c r="E12" s="164"/>
      <c r="F12" s="165"/>
      <c r="G12" s="166"/>
      <c r="H12" s="54"/>
      <c r="I12" s="54"/>
      <c r="J12" s="55"/>
      <c r="K12" s="167"/>
      <c r="L12" s="168"/>
      <c r="M12" s="169"/>
      <c r="N12" s="37"/>
      <c r="O12" s="51"/>
    </row>
    <row r="13" spans="2:15" ht="24.95" customHeight="1">
      <c r="B13" s="56" t="s">
        <v>9</v>
      </c>
      <c r="C13" s="57">
        <v>104</v>
      </c>
      <c r="D13" s="58" t="s">
        <v>81</v>
      </c>
      <c r="E13" s="57">
        <v>11</v>
      </c>
      <c r="F13" s="40"/>
      <c r="G13" s="59" t="s">
        <v>86</v>
      </c>
      <c r="H13" s="57">
        <v>49</v>
      </c>
      <c r="I13" s="58" t="s">
        <v>81</v>
      </c>
      <c r="J13" s="57">
        <v>9</v>
      </c>
      <c r="K13" s="173"/>
      <c r="L13" s="168"/>
      <c r="M13" s="169"/>
      <c r="N13" s="37"/>
      <c r="O13" s="51"/>
    </row>
    <row r="14" spans="2:15" ht="24.95" customHeight="1">
      <c r="B14" s="56" t="s">
        <v>85</v>
      </c>
      <c r="C14" s="57">
        <v>42</v>
      </c>
      <c r="D14" s="58" t="s">
        <v>81</v>
      </c>
      <c r="E14" s="57">
        <v>2</v>
      </c>
      <c r="F14" s="49"/>
      <c r="G14" s="198" t="s">
        <v>83</v>
      </c>
      <c r="H14" s="199"/>
      <c r="I14" s="200"/>
      <c r="J14" s="57">
        <v>14</v>
      </c>
      <c r="K14" s="173"/>
      <c r="L14" s="168"/>
      <c r="M14" s="169"/>
      <c r="N14" s="37"/>
      <c r="O14" s="51"/>
    </row>
    <row r="15" spans="2:15" ht="24.95" customHeight="1">
      <c r="B15" s="170" t="s">
        <v>102</v>
      </c>
      <c r="C15" s="171" t="s">
        <v>10</v>
      </c>
      <c r="D15" s="172" t="s">
        <v>10</v>
      </c>
      <c r="E15" s="57">
        <v>3</v>
      </c>
      <c r="F15" s="40"/>
      <c r="G15" s="201" t="s">
        <v>84</v>
      </c>
      <c r="H15" s="202"/>
      <c r="I15" s="203"/>
      <c r="J15" s="57">
        <v>6</v>
      </c>
      <c r="K15" s="173"/>
      <c r="L15" s="168"/>
      <c r="M15" s="169"/>
      <c r="N15" s="45"/>
      <c r="O15" s="51"/>
    </row>
    <row r="16" spans="2:15" ht="24.95" customHeight="1">
      <c r="B16" s="170" t="s">
        <v>82</v>
      </c>
      <c r="C16" s="171" t="s">
        <v>11</v>
      </c>
      <c r="D16" s="172" t="s">
        <v>11</v>
      </c>
      <c r="E16" s="60">
        <v>10</v>
      </c>
      <c r="F16" s="37"/>
      <c r="G16" s="37"/>
      <c r="H16" s="37"/>
      <c r="I16" s="37"/>
      <c r="J16" s="45"/>
      <c r="K16" s="45"/>
      <c r="L16" s="45"/>
      <c r="M16" s="45"/>
      <c r="N16" s="45"/>
      <c r="O16" s="51"/>
    </row>
    <row r="17" spans="1:14" ht="39.950000000000003" customHeight="1">
      <c r="B17" s="37"/>
      <c r="C17" s="37"/>
      <c r="D17" s="37"/>
      <c r="E17" s="37"/>
      <c r="F17" s="37"/>
      <c r="G17" s="37"/>
      <c r="H17" s="45"/>
      <c r="I17" s="45"/>
      <c r="J17" s="45"/>
      <c r="K17" s="45"/>
      <c r="L17" s="45"/>
      <c r="M17" s="45"/>
      <c r="N17" s="45"/>
    </row>
    <row r="18" spans="1:14" ht="39.950000000000003" customHeight="1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</row>
    <row r="19" spans="1:14" ht="39.950000000000003" customHeight="1"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</row>
    <row r="20" spans="1:14" ht="39.950000000000003" customHeight="1"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</row>
    <row r="21" spans="1:14" ht="39.950000000000003" customHeight="1"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</row>
    <row r="22" spans="1:14" ht="39.950000000000003" customHeigh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</row>
    <row r="23" spans="1:14" ht="39.950000000000003" customHeight="1"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</row>
    <row r="24" spans="1:14" ht="39" customHeight="1">
      <c r="B24" s="134" t="s">
        <v>319</v>
      </c>
      <c r="C24" s="204" t="s">
        <v>329</v>
      </c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6"/>
    </row>
    <row r="25" spans="1:14" ht="18.75" customHeight="1">
      <c r="A25" s="196" t="s">
        <v>12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</row>
  </sheetData>
  <mergeCells count="33">
    <mergeCell ref="A25:N25"/>
    <mergeCell ref="K13:M13"/>
    <mergeCell ref="G14:I14"/>
    <mergeCell ref="K14:M14"/>
    <mergeCell ref="B15:D15"/>
    <mergeCell ref="B16:D16"/>
    <mergeCell ref="G15:I15"/>
    <mergeCell ref="K15:M15"/>
    <mergeCell ref="C24:N24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0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topLeftCell="A13" zoomScaleNormal="100" workbookViewId="0">
      <selection activeCell="E6" sqref="E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8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61"/>
      <c r="B1" s="61"/>
      <c r="C1" s="62"/>
      <c r="D1" s="62"/>
      <c r="E1" s="62"/>
      <c r="F1" s="62"/>
      <c r="G1" s="62"/>
      <c r="H1" s="62"/>
      <c r="I1" s="62"/>
      <c r="J1" s="62"/>
      <c r="K1" s="63"/>
      <c r="L1" s="64"/>
      <c r="M1" s="65"/>
      <c r="N1" s="65"/>
    </row>
    <row r="2" spans="1:14" ht="24.75" customHeight="1">
      <c r="A2" s="61"/>
      <c r="B2" s="61"/>
      <c r="C2" s="214" t="s">
        <v>77</v>
      </c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24.75" customHeight="1">
      <c r="A3" s="61"/>
      <c r="B3" s="61"/>
      <c r="C3" s="215" t="s">
        <v>321</v>
      </c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4" ht="21">
      <c r="A4" s="61"/>
      <c r="B4" s="61"/>
      <c r="C4" s="216" t="s">
        <v>13</v>
      </c>
      <c r="D4" s="216"/>
      <c r="E4" s="216"/>
      <c r="F4" s="216"/>
      <c r="G4" s="66"/>
      <c r="H4" s="66"/>
      <c r="I4" s="216" t="s">
        <v>14</v>
      </c>
      <c r="J4" s="216"/>
      <c r="K4" s="216"/>
      <c r="L4" s="216"/>
      <c r="M4" s="216"/>
      <c r="N4" s="216"/>
    </row>
    <row r="5" spans="1:14" ht="31.5">
      <c r="A5" s="61"/>
      <c r="B5" s="61"/>
      <c r="C5" s="67" t="s">
        <v>15</v>
      </c>
      <c r="D5" s="68" t="s">
        <v>16</v>
      </c>
      <c r="E5" s="68" t="s">
        <v>17</v>
      </c>
      <c r="F5" s="69" t="s">
        <v>18</v>
      </c>
      <c r="G5" s="70"/>
      <c r="H5" s="71"/>
      <c r="I5" s="210" t="s">
        <v>15</v>
      </c>
      <c r="J5" s="211"/>
      <c r="K5" s="212"/>
      <c r="L5" s="72" t="s">
        <v>16</v>
      </c>
      <c r="M5" s="72" t="s">
        <v>17</v>
      </c>
      <c r="N5" s="69" t="s">
        <v>18</v>
      </c>
    </row>
    <row r="6" spans="1:14" s="79" customFormat="1" ht="17.100000000000001" customHeight="1">
      <c r="A6" s="61"/>
      <c r="B6" s="61"/>
      <c r="C6" s="73" t="s">
        <v>250</v>
      </c>
      <c r="D6" s="74">
        <v>0.24</v>
      </c>
      <c r="E6" s="75">
        <v>9.09</v>
      </c>
      <c r="F6" s="76">
        <v>9491933</v>
      </c>
      <c r="G6" s="77"/>
      <c r="H6" s="77"/>
      <c r="I6" s="207" t="s">
        <v>134</v>
      </c>
      <c r="J6" s="208" t="s">
        <v>134</v>
      </c>
      <c r="K6" s="209" t="s">
        <v>134</v>
      </c>
      <c r="L6" s="74">
        <v>0.57999999999999996</v>
      </c>
      <c r="M6" s="78">
        <v>-17.14</v>
      </c>
      <c r="N6" s="76">
        <v>500000</v>
      </c>
    </row>
    <row r="7" spans="1:14" s="79" customFormat="1" ht="17.100000000000001" customHeight="1">
      <c r="A7" s="61"/>
      <c r="B7" s="61"/>
      <c r="C7" s="73" t="s">
        <v>304</v>
      </c>
      <c r="D7" s="74">
        <v>0.89</v>
      </c>
      <c r="E7" s="75">
        <v>4.71</v>
      </c>
      <c r="F7" s="76">
        <v>250000</v>
      </c>
      <c r="G7" s="61"/>
      <c r="H7" s="77"/>
      <c r="I7" s="207" t="s">
        <v>163</v>
      </c>
      <c r="J7" s="208" t="s">
        <v>163</v>
      </c>
      <c r="K7" s="209" t="s">
        <v>163</v>
      </c>
      <c r="L7" s="74">
        <v>5.64</v>
      </c>
      <c r="M7" s="78">
        <v>-14.93</v>
      </c>
      <c r="N7" s="76">
        <v>50000</v>
      </c>
    </row>
    <row r="8" spans="1:14" s="79" customFormat="1" ht="17.100000000000001" customHeight="1">
      <c r="A8" s="61"/>
      <c r="B8" s="61"/>
      <c r="C8" s="73" t="s">
        <v>275</v>
      </c>
      <c r="D8" s="74">
        <v>5.52</v>
      </c>
      <c r="E8" s="75">
        <v>4.1500000000000004</v>
      </c>
      <c r="F8" s="76">
        <v>8683594</v>
      </c>
      <c r="G8" s="61"/>
      <c r="H8" s="77"/>
      <c r="I8" s="207" t="s">
        <v>260</v>
      </c>
      <c r="J8" s="208" t="s">
        <v>260</v>
      </c>
      <c r="K8" s="209" t="s">
        <v>260</v>
      </c>
      <c r="L8" s="74">
        <v>2.5</v>
      </c>
      <c r="M8" s="78">
        <v>-3.85</v>
      </c>
      <c r="N8" s="76">
        <v>100</v>
      </c>
    </row>
    <row r="9" spans="1:14" s="79" customFormat="1" ht="17.100000000000001" customHeight="1">
      <c r="A9" s="61"/>
      <c r="B9" s="61"/>
      <c r="C9" s="73" t="s">
        <v>288</v>
      </c>
      <c r="D9" s="74">
        <v>0.28000000000000003</v>
      </c>
      <c r="E9" s="75">
        <v>3.7</v>
      </c>
      <c r="F9" s="76">
        <v>5001065</v>
      </c>
      <c r="G9" s="61"/>
      <c r="H9" s="77"/>
      <c r="I9" s="207" t="s">
        <v>209</v>
      </c>
      <c r="J9" s="208" t="s">
        <v>209</v>
      </c>
      <c r="K9" s="209" t="s">
        <v>209</v>
      </c>
      <c r="L9" s="74">
        <v>28</v>
      </c>
      <c r="M9" s="78">
        <v>-3.18</v>
      </c>
      <c r="N9" s="76">
        <v>197462</v>
      </c>
    </row>
    <row r="10" spans="1:14" s="79" customFormat="1" ht="17.100000000000001" customHeight="1">
      <c r="A10" s="61"/>
      <c r="B10" s="61"/>
      <c r="C10" s="73" t="s">
        <v>35</v>
      </c>
      <c r="D10" s="74">
        <v>3.41</v>
      </c>
      <c r="E10" s="75">
        <v>3.33</v>
      </c>
      <c r="F10" s="76">
        <v>4950000</v>
      </c>
      <c r="G10" s="61"/>
      <c r="H10" s="80"/>
      <c r="I10" s="207" t="s">
        <v>38</v>
      </c>
      <c r="J10" s="208" t="s">
        <v>38</v>
      </c>
      <c r="K10" s="209" t="s">
        <v>38</v>
      </c>
      <c r="L10" s="74">
        <v>1.18</v>
      </c>
      <c r="M10" s="78">
        <v>-1.67</v>
      </c>
      <c r="N10" s="76">
        <v>2601100</v>
      </c>
    </row>
    <row r="11" spans="1:14" s="79" customFormat="1" ht="29.25" customHeight="1">
      <c r="A11" s="61"/>
      <c r="B11" s="61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</row>
    <row r="12" spans="1:14" s="79" customFormat="1" ht="22.5" customHeight="1">
      <c r="A12" s="61"/>
      <c r="B12" s="61"/>
      <c r="C12" s="214" t="s">
        <v>78</v>
      </c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</row>
    <row r="13" spans="1:14" s="79" customFormat="1" ht="22.5" customHeight="1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</row>
    <row r="14" spans="1:14" ht="29.25" customHeight="1">
      <c r="A14" s="61"/>
      <c r="B14" s="61"/>
      <c r="C14" s="213" t="s">
        <v>18</v>
      </c>
      <c r="D14" s="213"/>
      <c r="E14" s="213"/>
      <c r="F14" s="213"/>
      <c r="G14" s="81"/>
      <c r="H14" s="82"/>
      <c r="I14" s="213" t="s">
        <v>7</v>
      </c>
      <c r="J14" s="213"/>
      <c r="K14" s="213"/>
      <c r="L14" s="213"/>
      <c r="M14" s="213"/>
      <c r="N14" s="213"/>
    </row>
    <row r="15" spans="1:14" ht="31.5">
      <c r="A15" s="61"/>
      <c r="B15" s="61"/>
      <c r="C15" s="67" t="s">
        <v>15</v>
      </c>
      <c r="D15" s="68" t="s">
        <v>16</v>
      </c>
      <c r="E15" s="68" t="s">
        <v>17</v>
      </c>
      <c r="F15" s="83" t="s">
        <v>18</v>
      </c>
      <c r="G15" s="84"/>
      <c r="H15" s="82"/>
      <c r="I15" s="210" t="s">
        <v>15</v>
      </c>
      <c r="J15" s="211" t="s">
        <v>19</v>
      </c>
      <c r="K15" s="212" t="s">
        <v>17</v>
      </c>
      <c r="L15" s="72" t="s">
        <v>16</v>
      </c>
      <c r="M15" s="72" t="s">
        <v>17</v>
      </c>
      <c r="N15" s="69" t="s">
        <v>7</v>
      </c>
    </row>
    <row r="16" spans="1:14" ht="17.100000000000001" customHeight="1">
      <c r="A16" s="61"/>
      <c r="B16" s="61"/>
      <c r="C16" s="73" t="s">
        <v>204</v>
      </c>
      <c r="D16" s="74">
        <v>4.6100000000000003</v>
      </c>
      <c r="E16" s="85">
        <v>0.65502183406114245</v>
      </c>
      <c r="F16" s="76">
        <v>1617720225</v>
      </c>
      <c r="G16" s="77"/>
      <c r="H16" s="86"/>
      <c r="I16" s="207" t="s">
        <v>204</v>
      </c>
      <c r="J16" s="208"/>
      <c r="K16" s="209"/>
      <c r="L16" s="74">
        <v>4.6100000000000003</v>
      </c>
      <c r="M16" s="85">
        <v>0.65502183406114245</v>
      </c>
      <c r="N16" s="76">
        <v>7441484141.8199997</v>
      </c>
    </row>
    <row r="17" spans="1:14" ht="17.100000000000001" customHeight="1">
      <c r="A17" s="61"/>
      <c r="B17" s="61"/>
      <c r="C17" s="73" t="s">
        <v>106</v>
      </c>
      <c r="D17" s="74">
        <v>2</v>
      </c>
      <c r="E17" s="85">
        <v>0</v>
      </c>
      <c r="F17" s="76">
        <v>134280377</v>
      </c>
      <c r="G17" s="77"/>
      <c r="H17" s="86"/>
      <c r="I17" s="207" t="s">
        <v>106</v>
      </c>
      <c r="J17" s="208" t="s">
        <v>106</v>
      </c>
      <c r="K17" s="209" t="s">
        <v>106</v>
      </c>
      <c r="L17" s="74">
        <v>2</v>
      </c>
      <c r="M17" s="85">
        <v>0</v>
      </c>
      <c r="N17" s="76">
        <v>268221984.61000001</v>
      </c>
    </row>
    <row r="18" spans="1:14" ht="17.100000000000001" customHeight="1">
      <c r="A18" s="61"/>
      <c r="B18" s="61"/>
      <c r="C18" s="73" t="s">
        <v>169</v>
      </c>
      <c r="D18" s="74">
        <v>3.4</v>
      </c>
      <c r="E18" s="85">
        <v>2.72</v>
      </c>
      <c r="F18" s="76">
        <v>40844898</v>
      </c>
      <c r="G18" s="77"/>
      <c r="H18" s="86"/>
      <c r="I18" s="207" t="s">
        <v>169</v>
      </c>
      <c r="J18" s="208" t="s">
        <v>169</v>
      </c>
      <c r="K18" s="209" t="s">
        <v>169</v>
      </c>
      <c r="L18" s="74">
        <v>3.4</v>
      </c>
      <c r="M18" s="85">
        <v>2.72</v>
      </c>
      <c r="N18" s="76">
        <v>138450443.94999999</v>
      </c>
    </row>
    <row r="19" spans="1:14" ht="17.100000000000001" customHeight="1">
      <c r="A19" s="61"/>
      <c r="B19" s="61"/>
      <c r="C19" s="73" t="s">
        <v>211</v>
      </c>
      <c r="D19" s="74">
        <v>2.4300000000000002</v>
      </c>
      <c r="E19" s="85">
        <v>0</v>
      </c>
      <c r="F19" s="76">
        <v>14972912</v>
      </c>
      <c r="G19" s="77"/>
      <c r="H19" s="86"/>
      <c r="I19" s="207" t="s">
        <v>182</v>
      </c>
      <c r="J19" s="208" t="s">
        <v>182</v>
      </c>
      <c r="K19" s="209" t="s">
        <v>182</v>
      </c>
      <c r="L19" s="74">
        <v>11.88</v>
      </c>
      <c r="M19" s="85">
        <v>0.34</v>
      </c>
      <c r="N19" s="76">
        <v>110721860.84999999</v>
      </c>
    </row>
    <row r="20" spans="1:14" ht="16.5" customHeight="1">
      <c r="A20" s="61"/>
      <c r="B20" s="61"/>
      <c r="C20" s="73" t="s">
        <v>138</v>
      </c>
      <c r="D20" s="74">
        <v>1</v>
      </c>
      <c r="E20" s="85">
        <v>0</v>
      </c>
      <c r="F20" s="76">
        <v>10000000</v>
      </c>
      <c r="G20" s="87"/>
      <c r="H20" s="87"/>
      <c r="I20" s="207" t="s">
        <v>275</v>
      </c>
      <c r="J20" s="208" t="s">
        <v>275</v>
      </c>
      <c r="K20" s="209" t="s">
        <v>275</v>
      </c>
      <c r="L20" s="74">
        <v>5.52</v>
      </c>
      <c r="M20" s="85">
        <v>4.1500000000000004</v>
      </c>
      <c r="N20" s="76">
        <v>47529395.799999997</v>
      </c>
    </row>
    <row r="21" spans="1:14" s="61" customFormat="1" ht="24.75" customHeight="1"/>
    <row r="22" spans="1:14" ht="24.75" customHeight="1">
      <c r="A22" s="61"/>
      <c r="B22" s="61"/>
      <c r="G22" s="61"/>
      <c r="H22" s="6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opLeftCell="A55" zoomScale="110" zoomScaleNormal="110" workbookViewId="0">
      <selection activeCell="B3" sqref="B3:N44"/>
    </sheetView>
  </sheetViews>
  <sheetFormatPr defaultColWidth="9" defaultRowHeight="17.25" customHeight="1"/>
  <cols>
    <col min="1" max="1" width="1.28515625" style="90" customWidth="1"/>
    <col min="2" max="2" width="28.85546875" style="96" customWidth="1"/>
    <col min="3" max="3" width="7.85546875" style="116" customWidth="1"/>
    <col min="4" max="4" width="9" style="96" customWidth="1"/>
    <col min="5" max="6" width="9.140625" style="96" customWidth="1"/>
    <col min="7" max="7" width="9.85546875" style="96" customWidth="1"/>
    <col min="8" max="8" width="9.7109375" style="96" customWidth="1"/>
    <col min="9" max="9" width="9.85546875" style="96" customWidth="1"/>
    <col min="10" max="10" width="9.85546875" style="117" customWidth="1"/>
    <col min="11" max="11" width="10" style="118" customWidth="1"/>
    <col min="12" max="12" width="9.7109375" style="119" customWidth="1"/>
    <col min="13" max="13" width="23.7109375" style="119" customWidth="1"/>
    <col min="14" max="14" width="23.42578125" style="120" customWidth="1"/>
    <col min="15" max="16384" width="9" style="96"/>
  </cols>
  <sheetData>
    <row r="1" spans="1:14" s="90" customFormat="1" ht="18" customHeight="1">
      <c r="A1" s="89"/>
      <c r="B1" s="249" t="s">
        <v>324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1"/>
    </row>
    <row r="2" spans="1:14" s="90" customFormat="1" ht="45" customHeight="1">
      <c r="B2" s="91" t="s">
        <v>15</v>
      </c>
      <c r="C2" s="92" t="s">
        <v>20</v>
      </c>
      <c r="D2" s="92" t="s">
        <v>21</v>
      </c>
      <c r="E2" s="92" t="s">
        <v>22</v>
      </c>
      <c r="F2" s="92" t="s">
        <v>23</v>
      </c>
      <c r="G2" s="92" t="s">
        <v>24</v>
      </c>
      <c r="H2" s="92" t="s">
        <v>25</v>
      </c>
      <c r="I2" s="92" t="s">
        <v>19</v>
      </c>
      <c r="J2" s="92" t="s">
        <v>26</v>
      </c>
      <c r="K2" s="93" t="s">
        <v>27</v>
      </c>
      <c r="L2" s="94" t="s">
        <v>28</v>
      </c>
      <c r="M2" s="94" t="s">
        <v>18</v>
      </c>
      <c r="N2" s="95" t="s">
        <v>7</v>
      </c>
    </row>
    <row r="3" spans="1:14" ht="14.1" customHeight="1">
      <c r="A3" s="96"/>
      <c r="B3" s="252" t="s">
        <v>29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4.1" customHeight="1">
      <c r="A4" s="96"/>
      <c r="B4" s="73" t="s">
        <v>296</v>
      </c>
      <c r="C4" s="97" t="s">
        <v>297</v>
      </c>
      <c r="D4" s="74">
        <v>0.78</v>
      </c>
      <c r="E4" s="74">
        <v>0.78</v>
      </c>
      <c r="F4" s="74">
        <v>0.78</v>
      </c>
      <c r="G4" s="74">
        <v>0.78</v>
      </c>
      <c r="H4" s="74">
        <v>0.78</v>
      </c>
      <c r="I4" s="74">
        <v>0.78</v>
      </c>
      <c r="J4" s="74">
        <v>0.78</v>
      </c>
      <c r="K4" s="98">
        <v>0</v>
      </c>
      <c r="L4" s="99">
        <v>6</v>
      </c>
      <c r="M4" s="76">
        <v>600000</v>
      </c>
      <c r="N4" s="76">
        <v>468000</v>
      </c>
    </row>
    <row r="5" spans="1:14" ht="14.1" customHeight="1">
      <c r="A5" s="96"/>
      <c r="B5" s="73" t="s">
        <v>252</v>
      </c>
      <c r="C5" s="97" t="s">
        <v>253</v>
      </c>
      <c r="D5" s="74">
        <v>0.24</v>
      </c>
      <c r="E5" s="74">
        <v>0.24</v>
      </c>
      <c r="F5" s="74">
        <v>0.24</v>
      </c>
      <c r="G5" s="74">
        <v>0.24</v>
      </c>
      <c r="H5" s="74">
        <v>0.24</v>
      </c>
      <c r="I5" s="74">
        <v>0.24</v>
      </c>
      <c r="J5" s="74">
        <v>0.24</v>
      </c>
      <c r="K5" s="98">
        <v>0</v>
      </c>
      <c r="L5" s="99">
        <v>3</v>
      </c>
      <c r="M5" s="76">
        <v>6000000</v>
      </c>
      <c r="N5" s="76">
        <v>1440000</v>
      </c>
    </row>
    <row r="6" spans="1:14" ht="14.1" customHeight="1">
      <c r="A6" s="96"/>
      <c r="B6" s="73" t="s">
        <v>169</v>
      </c>
      <c r="C6" s="97" t="s">
        <v>168</v>
      </c>
      <c r="D6" s="74">
        <v>3.31</v>
      </c>
      <c r="E6" s="74">
        <v>3.45</v>
      </c>
      <c r="F6" s="74">
        <v>3.31</v>
      </c>
      <c r="G6" s="74">
        <v>3.39</v>
      </c>
      <c r="H6" s="74">
        <v>3.32</v>
      </c>
      <c r="I6" s="74">
        <v>3.4</v>
      </c>
      <c r="J6" s="74">
        <v>3.31</v>
      </c>
      <c r="K6" s="98">
        <v>2.72</v>
      </c>
      <c r="L6" s="99">
        <v>96</v>
      </c>
      <c r="M6" s="76">
        <v>40844898</v>
      </c>
      <c r="N6" s="76">
        <v>138450443.94999999</v>
      </c>
    </row>
    <row r="7" spans="1:14" ht="14.1" customHeight="1">
      <c r="A7" s="96"/>
      <c r="B7" s="73" t="s">
        <v>188</v>
      </c>
      <c r="C7" s="97" t="s">
        <v>189</v>
      </c>
      <c r="D7" s="74">
        <v>0.68</v>
      </c>
      <c r="E7" s="74">
        <v>0.68</v>
      </c>
      <c r="F7" s="74">
        <v>0.68</v>
      </c>
      <c r="G7" s="74">
        <v>0.68</v>
      </c>
      <c r="H7" s="74">
        <v>0.67</v>
      </c>
      <c r="I7" s="74">
        <v>0.68</v>
      </c>
      <c r="J7" s="74">
        <v>0.67</v>
      </c>
      <c r="K7" s="98">
        <v>1.49</v>
      </c>
      <c r="L7" s="99">
        <v>2</v>
      </c>
      <c r="M7" s="76">
        <v>2000000</v>
      </c>
      <c r="N7" s="76">
        <v>1360000</v>
      </c>
    </row>
    <row r="8" spans="1:14" ht="14.1" customHeight="1">
      <c r="A8" s="96"/>
      <c r="B8" s="73" t="s">
        <v>250</v>
      </c>
      <c r="C8" s="97" t="s">
        <v>251</v>
      </c>
      <c r="D8" s="74">
        <v>0.23</v>
      </c>
      <c r="E8" s="74">
        <v>0.24</v>
      </c>
      <c r="F8" s="74">
        <v>0.23</v>
      </c>
      <c r="G8" s="74">
        <v>0.23</v>
      </c>
      <c r="H8" s="74">
        <v>0.22</v>
      </c>
      <c r="I8" s="74">
        <v>0.24</v>
      </c>
      <c r="J8" s="74">
        <v>0.22</v>
      </c>
      <c r="K8" s="98">
        <v>9.09</v>
      </c>
      <c r="L8" s="99">
        <v>10</v>
      </c>
      <c r="M8" s="76">
        <v>9491933</v>
      </c>
      <c r="N8" s="76">
        <v>2183244.59</v>
      </c>
    </row>
    <row r="9" spans="1:14" ht="14.1" customHeight="1">
      <c r="A9" s="96"/>
      <c r="B9" s="73" t="s">
        <v>288</v>
      </c>
      <c r="C9" s="97" t="s">
        <v>289</v>
      </c>
      <c r="D9" s="74">
        <v>0.28000000000000003</v>
      </c>
      <c r="E9" s="74">
        <v>0.28000000000000003</v>
      </c>
      <c r="F9" s="74">
        <v>0.28000000000000003</v>
      </c>
      <c r="G9" s="74">
        <v>0.28000000000000003</v>
      </c>
      <c r="H9" s="74">
        <v>0.27</v>
      </c>
      <c r="I9" s="74">
        <v>0.28000000000000003</v>
      </c>
      <c r="J9" s="74">
        <v>0.27</v>
      </c>
      <c r="K9" s="98">
        <v>3.7</v>
      </c>
      <c r="L9" s="99">
        <v>4</v>
      </c>
      <c r="M9" s="76">
        <v>5001065</v>
      </c>
      <c r="N9" s="76">
        <v>1400298.2</v>
      </c>
    </row>
    <row r="10" spans="1:14" ht="14.1" customHeight="1">
      <c r="A10" s="96"/>
      <c r="B10" s="73" t="s">
        <v>105</v>
      </c>
      <c r="C10" s="97" t="s">
        <v>103</v>
      </c>
      <c r="D10" s="74">
        <v>0.2</v>
      </c>
      <c r="E10" s="74">
        <v>0.2</v>
      </c>
      <c r="F10" s="74">
        <v>0.2</v>
      </c>
      <c r="G10" s="74">
        <v>0.2</v>
      </c>
      <c r="H10" s="74">
        <v>0.2</v>
      </c>
      <c r="I10" s="74">
        <v>0.2</v>
      </c>
      <c r="J10" s="74">
        <v>0.2</v>
      </c>
      <c r="K10" s="98">
        <v>0</v>
      </c>
      <c r="L10" s="99">
        <v>1</v>
      </c>
      <c r="M10" s="76">
        <v>127790</v>
      </c>
      <c r="N10" s="76">
        <v>25558</v>
      </c>
    </row>
    <row r="11" spans="1:14" ht="14.1" customHeight="1">
      <c r="A11" s="96"/>
      <c r="B11" s="73" t="s">
        <v>179</v>
      </c>
      <c r="C11" s="97" t="s">
        <v>178</v>
      </c>
      <c r="D11" s="74">
        <v>1.01</v>
      </c>
      <c r="E11" s="74">
        <v>1.01</v>
      </c>
      <c r="F11" s="74">
        <v>1</v>
      </c>
      <c r="G11" s="74">
        <v>1</v>
      </c>
      <c r="H11" s="74">
        <v>1</v>
      </c>
      <c r="I11" s="74">
        <v>1</v>
      </c>
      <c r="J11" s="74">
        <v>1</v>
      </c>
      <c r="K11" s="98">
        <v>0</v>
      </c>
      <c r="L11" s="99">
        <v>2</v>
      </c>
      <c r="M11" s="76">
        <v>1017856</v>
      </c>
      <c r="N11" s="76">
        <v>1018034.56</v>
      </c>
    </row>
    <row r="12" spans="1:14" ht="14.1" customHeight="1">
      <c r="A12" s="96"/>
      <c r="B12" s="73" t="s">
        <v>106</v>
      </c>
      <c r="C12" s="97" t="s">
        <v>104</v>
      </c>
      <c r="D12" s="74">
        <v>2</v>
      </c>
      <c r="E12" s="74">
        <v>2</v>
      </c>
      <c r="F12" s="74">
        <v>1.98</v>
      </c>
      <c r="G12" s="74">
        <v>2</v>
      </c>
      <c r="H12" s="74">
        <v>1.99</v>
      </c>
      <c r="I12" s="74">
        <v>2</v>
      </c>
      <c r="J12" s="74">
        <v>2</v>
      </c>
      <c r="K12" s="98">
        <v>0</v>
      </c>
      <c r="L12" s="99">
        <v>73</v>
      </c>
      <c r="M12" s="76">
        <v>134280377</v>
      </c>
      <c r="N12" s="76">
        <v>268221984.61000001</v>
      </c>
    </row>
    <row r="13" spans="1:14" ht="14.1" customHeight="1">
      <c r="A13" s="96"/>
      <c r="B13" s="73" t="s">
        <v>119</v>
      </c>
      <c r="C13" s="97" t="s">
        <v>120</v>
      </c>
      <c r="D13" s="74">
        <v>4.1399999999999997</v>
      </c>
      <c r="E13" s="74">
        <v>4.1900000000000004</v>
      </c>
      <c r="F13" s="74">
        <v>4.0199999999999996</v>
      </c>
      <c r="G13" s="74">
        <v>4.1399999999999997</v>
      </c>
      <c r="H13" s="74">
        <v>4.1399999999999997</v>
      </c>
      <c r="I13" s="74">
        <v>4.1900000000000004</v>
      </c>
      <c r="J13" s="74">
        <v>4.1399999999999997</v>
      </c>
      <c r="K13" s="98">
        <v>1.21</v>
      </c>
      <c r="L13" s="99">
        <v>23</v>
      </c>
      <c r="M13" s="76">
        <v>4303332</v>
      </c>
      <c r="N13" s="76">
        <v>17825541.420000002</v>
      </c>
    </row>
    <row r="14" spans="1:14" ht="14.1" customHeight="1">
      <c r="A14" s="96"/>
      <c r="B14" s="255" t="s">
        <v>115</v>
      </c>
      <c r="C14" s="256"/>
      <c r="D14" s="243"/>
      <c r="E14" s="244"/>
      <c r="F14" s="244"/>
      <c r="G14" s="244"/>
      <c r="H14" s="244"/>
      <c r="I14" s="244"/>
      <c r="J14" s="244"/>
      <c r="K14" s="245"/>
      <c r="L14" s="100">
        <f>SUM(L4:L13)</f>
        <v>220</v>
      </c>
      <c r="M14" s="100">
        <f>SUM(M4:M13)</f>
        <v>203667251</v>
      </c>
      <c r="N14" s="101">
        <f>SUM(N4:N13)</f>
        <v>432393105.32999998</v>
      </c>
    </row>
    <row r="15" spans="1:14" ht="14.1" customHeight="1">
      <c r="A15" s="96"/>
      <c r="B15" s="246" t="s">
        <v>30</v>
      </c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8"/>
    </row>
    <row r="16" spans="1:14" ht="14.1" customHeight="1">
      <c r="A16" s="96"/>
      <c r="B16" s="73" t="s">
        <v>182</v>
      </c>
      <c r="C16" s="97" t="s">
        <v>183</v>
      </c>
      <c r="D16" s="106">
        <v>11.84</v>
      </c>
      <c r="E16" s="106">
        <v>11.9</v>
      </c>
      <c r="F16" s="106">
        <v>11.83</v>
      </c>
      <c r="G16" s="106">
        <v>11.86</v>
      </c>
      <c r="H16" s="106">
        <v>11.87</v>
      </c>
      <c r="I16" s="106">
        <v>11.88</v>
      </c>
      <c r="J16" s="106">
        <v>11.84</v>
      </c>
      <c r="K16" s="98">
        <v>0.34</v>
      </c>
      <c r="L16" s="107">
        <v>59</v>
      </c>
      <c r="M16" s="101">
        <v>9338115</v>
      </c>
      <c r="N16" s="101">
        <v>110721860.84999999</v>
      </c>
    </row>
    <row r="17" spans="1:14" ht="14.1" customHeight="1">
      <c r="A17" s="96"/>
      <c r="B17" s="236" t="s">
        <v>190</v>
      </c>
      <c r="C17" s="237"/>
      <c r="D17" s="243"/>
      <c r="E17" s="244"/>
      <c r="F17" s="244"/>
      <c r="G17" s="244"/>
      <c r="H17" s="244"/>
      <c r="I17" s="244"/>
      <c r="J17" s="244"/>
      <c r="K17" s="245"/>
      <c r="L17" s="102">
        <f>SUM(L16:L16)</f>
        <v>59</v>
      </c>
      <c r="M17" s="100">
        <f>SUM(M16:M16)</f>
        <v>9338115</v>
      </c>
      <c r="N17" s="76">
        <f>SUM(N16:N16)</f>
        <v>110721860.84999999</v>
      </c>
    </row>
    <row r="18" spans="1:14" ht="14.1" customHeight="1">
      <c r="A18" s="96"/>
      <c r="B18" s="246" t="s">
        <v>125</v>
      </c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8"/>
    </row>
    <row r="19" spans="1:14" ht="14.1" customHeight="1">
      <c r="A19" s="96"/>
      <c r="B19" s="73" t="s">
        <v>304</v>
      </c>
      <c r="C19" s="97" t="s">
        <v>305</v>
      </c>
      <c r="D19" s="74">
        <v>0.85</v>
      </c>
      <c r="E19" s="74">
        <v>0.89</v>
      </c>
      <c r="F19" s="74">
        <v>0.85</v>
      </c>
      <c r="G19" s="74">
        <v>0.85</v>
      </c>
      <c r="H19" s="74">
        <v>0.85</v>
      </c>
      <c r="I19" s="74">
        <v>0.89</v>
      </c>
      <c r="J19" s="74">
        <v>0.85</v>
      </c>
      <c r="K19" s="98">
        <v>4.71</v>
      </c>
      <c r="L19" s="99">
        <v>3</v>
      </c>
      <c r="M19" s="76">
        <v>250000</v>
      </c>
      <c r="N19" s="76">
        <v>212612.52</v>
      </c>
    </row>
    <row r="20" spans="1:14" ht="14.1" customHeight="1">
      <c r="A20" s="96"/>
      <c r="B20" s="103" t="s">
        <v>314</v>
      </c>
      <c r="C20" s="104"/>
      <c r="D20" s="105"/>
      <c r="E20" s="105"/>
      <c r="F20" s="105"/>
      <c r="G20" s="105"/>
      <c r="H20" s="105"/>
      <c r="I20" s="105"/>
      <c r="J20" s="105"/>
      <c r="K20" s="105"/>
      <c r="L20" s="102">
        <f>SUM(L19)</f>
        <v>3</v>
      </c>
      <c r="M20" s="100">
        <f>SUM(M19)</f>
        <v>250000</v>
      </c>
      <c r="N20" s="76">
        <f>SUM(N19)</f>
        <v>212612.52</v>
      </c>
    </row>
    <row r="21" spans="1:14" ht="14.1" customHeight="1">
      <c r="A21" s="96"/>
      <c r="B21" s="233" t="s">
        <v>107</v>
      </c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5"/>
    </row>
    <row r="22" spans="1:14" ht="14.1" customHeight="1">
      <c r="A22" s="96"/>
      <c r="B22" s="73" t="s">
        <v>227</v>
      </c>
      <c r="C22" s="97" t="s">
        <v>228</v>
      </c>
      <c r="D22" s="106">
        <v>30.1</v>
      </c>
      <c r="E22" s="106">
        <v>30.1</v>
      </c>
      <c r="F22" s="106">
        <v>30</v>
      </c>
      <c r="G22" s="106">
        <v>30</v>
      </c>
      <c r="H22" s="106">
        <v>30.06</v>
      </c>
      <c r="I22" s="106">
        <v>30</v>
      </c>
      <c r="J22" s="106">
        <v>30.1</v>
      </c>
      <c r="K22" s="98">
        <v>-0.33</v>
      </c>
      <c r="L22" s="107">
        <v>15</v>
      </c>
      <c r="M22" s="101">
        <v>154162</v>
      </c>
      <c r="N22" s="101">
        <v>4624975.5</v>
      </c>
    </row>
    <row r="23" spans="1:14" ht="14.1" customHeight="1">
      <c r="A23" s="96"/>
      <c r="B23" s="73" t="s">
        <v>127</v>
      </c>
      <c r="C23" s="97" t="s">
        <v>126</v>
      </c>
      <c r="D23" s="106">
        <v>7.1</v>
      </c>
      <c r="E23" s="106">
        <v>7.1</v>
      </c>
      <c r="F23" s="106">
        <v>7.1</v>
      </c>
      <c r="G23" s="106">
        <v>7.1</v>
      </c>
      <c r="H23" s="106">
        <v>7.1</v>
      </c>
      <c r="I23" s="106">
        <v>7.1</v>
      </c>
      <c r="J23" s="106">
        <v>7.1</v>
      </c>
      <c r="K23" s="98">
        <v>0</v>
      </c>
      <c r="L23" s="107">
        <v>1</v>
      </c>
      <c r="M23" s="101">
        <v>140000</v>
      </c>
      <c r="N23" s="101">
        <v>994000</v>
      </c>
    </row>
    <row r="24" spans="1:14" ht="14.1" customHeight="1">
      <c r="A24" s="96"/>
      <c r="B24" s="73" t="s">
        <v>238</v>
      </c>
      <c r="C24" s="97" t="s">
        <v>239</v>
      </c>
      <c r="D24" s="106">
        <v>3.31</v>
      </c>
      <c r="E24" s="106">
        <v>3.31</v>
      </c>
      <c r="F24" s="106">
        <v>3.26</v>
      </c>
      <c r="G24" s="106">
        <v>3.27</v>
      </c>
      <c r="H24" s="106">
        <v>3.32</v>
      </c>
      <c r="I24" s="106">
        <v>3.31</v>
      </c>
      <c r="J24" s="106">
        <v>3.31</v>
      </c>
      <c r="K24" s="98">
        <v>0</v>
      </c>
      <c r="L24" s="107">
        <v>22</v>
      </c>
      <c r="M24" s="101">
        <v>3151081</v>
      </c>
      <c r="N24" s="101">
        <v>10319386.15</v>
      </c>
    </row>
    <row r="25" spans="1:14" ht="14.1" customHeight="1">
      <c r="A25" s="96"/>
      <c r="B25" s="73" t="s">
        <v>317</v>
      </c>
      <c r="C25" s="97" t="s">
        <v>318</v>
      </c>
      <c r="D25" s="106">
        <v>0.9</v>
      </c>
      <c r="E25" s="106">
        <v>0.9</v>
      </c>
      <c r="F25" s="106">
        <v>0.9</v>
      </c>
      <c r="G25" s="106">
        <v>0.9</v>
      </c>
      <c r="H25" s="106">
        <v>0.9</v>
      </c>
      <c r="I25" s="106">
        <v>0.9</v>
      </c>
      <c r="J25" s="106">
        <v>0.9</v>
      </c>
      <c r="K25" s="98">
        <v>0</v>
      </c>
      <c r="L25" s="107">
        <v>7</v>
      </c>
      <c r="M25" s="101">
        <v>63954</v>
      </c>
      <c r="N25" s="101">
        <v>57558.6</v>
      </c>
    </row>
    <row r="26" spans="1:14" ht="14.1" customHeight="1">
      <c r="A26" s="96"/>
      <c r="B26" s="236" t="s">
        <v>116</v>
      </c>
      <c r="C26" s="237"/>
      <c r="D26" s="238"/>
      <c r="E26" s="239"/>
      <c r="F26" s="239"/>
      <c r="G26" s="239"/>
      <c r="H26" s="239"/>
      <c r="I26" s="239"/>
      <c r="J26" s="239"/>
      <c r="K26" s="240"/>
      <c r="L26" s="108">
        <f>SUM(L22:L25)</f>
        <v>45</v>
      </c>
      <c r="M26" s="108">
        <f>SUM(M22:M25)</f>
        <v>3509197</v>
      </c>
      <c r="N26" s="108">
        <f>SUM(N22:N25)</f>
        <v>15995920.25</v>
      </c>
    </row>
    <row r="27" spans="1:14" ht="14.1" customHeight="1">
      <c r="A27" s="96"/>
      <c r="B27" s="233" t="s">
        <v>108</v>
      </c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5"/>
    </row>
    <row r="28" spans="1:14" ht="14.1" customHeight="1">
      <c r="A28" s="96"/>
      <c r="B28" s="73" t="s">
        <v>204</v>
      </c>
      <c r="C28" s="97" t="s">
        <v>205</v>
      </c>
      <c r="D28" s="106">
        <v>4.57</v>
      </c>
      <c r="E28" s="106">
        <v>4.62</v>
      </c>
      <c r="F28" s="106">
        <v>4.57</v>
      </c>
      <c r="G28" s="106">
        <v>4.5999999999999996</v>
      </c>
      <c r="H28" s="106">
        <v>4.57</v>
      </c>
      <c r="I28" s="106">
        <v>4.6100000000000003</v>
      </c>
      <c r="J28" s="106">
        <v>4.58</v>
      </c>
      <c r="K28" s="98">
        <v>0.66</v>
      </c>
      <c r="L28" s="107">
        <v>143</v>
      </c>
      <c r="M28" s="101">
        <v>1617720225</v>
      </c>
      <c r="N28" s="101">
        <v>7441484141.8199997</v>
      </c>
    </row>
    <row r="29" spans="1:14" ht="14.1" customHeight="1">
      <c r="A29" s="96"/>
      <c r="B29" s="73" t="s">
        <v>260</v>
      </c>
      <c r="C29" s="97" t="s">
        <v>261</v>
      </c>
      <c r="D29" s="106">
        <v>2.5</v>
      </c>
      <c r="E29" s="106">
        <v>2.5</v>
      </c>
      <c r="F29" s="106">
        <v>2.5</v>
      </c>
      <c r="G29" s="106">
        <v>2.5</v>
      </c>
      <c r="H29" s="106">
        <v>2.6</v>
      </c>
      <c r="I29" s="106">
        <v>2.5</v>
      </c>
      <c r="J29" s="106">
        <v>2.6</v>
      </c>
      <c r="K29" s="98">
        <v>-3.85</v>
      </c>
      <c r="L29" s="107">
        <v>1</v>
      </c>
      <c r="M29" s="101">
        <v>100</v>
      </c>
      <c r="N29" s="101">
        <v>250</v>
      </c>
    </row>
    <row r="30" spans="1:14" ht="14.1" customHeight="1">
      <c r="A30" s="96"/>
      <c r="B30" s="73" t="s">
        <v>300</v>
      </c>
      <c r="C30" s="97" t="s">
        <v>301</v>
      </c>
      <c r="D30" s="106">
        <v>2.7</v>
      </c>
      <c r="E30" s="106">
        <v>2.7</v>
      </c>
      <c r="F30" s="106">
        <v>2.7</v>
      </c>
      <c r="G30" s="106">
        <v>2.7</v>
      </c>
      <c r="H30" s="106">
        <v>2.71</v>
      </c>
      <c r="I30" s="106">
        <v>2.7</v>
      </c>
      <c r="J30" s="106">
        <v>2.7</v>
      </c>
      <c r="K30" s="98">
        <v>0</v>
      </c>
      <c r="L30" s="107">
        <v>4</v>
      </c>
      <c r="M30" s="101">
        <v>184180</v>
      </c>
      <c r="N30" s="101">
        <v>497286</v>
      </c>
    </row>
    <row r="31" spans="1:14" ht="14.1" customHeight="1">
      <c r="A31" s="96"/>
      <c r="B31" s="73" t="s">
        <v>211</v>
      </c>
      <c r="C31" s="97" t="s">
        <v>210</v>
      </c>
      <c r="D31" s="106">
        <v>2.4300000000000002</v>
      </c>
      <c r="E31" s="106">
        <v>2.4300000000000002</v>
      </c>
      <c r="F31" s="106">
        <v>2.4300000000000002</v>
      </c>
      <c r="G31" s="106">
        <v>2.4300000000000002</v>
      </c>
      <c r="H31" s="106">
        <v>2.44</v>
      </c>
      <c r="I31" s="106">
        <v>2.4300000000000002</v>
      </c>
      <c r="J31" s="106">
        <v>2.4300000000000002</v>
      </c>
      <c r="K31" s="98">
        <v>0</v>
      </c>
      <c r="L31" s="107">
        <v>16</v>
      </c>
      <c r="M31" s="101">
        <v>14972912</v>
      </c>
      <c r="N31" s="101">
        <v>36384176.159999996</v>
      </c>
    </row>
    <row r="32" spans="1:14" ht="14.1" customHeight="1">
      <c r="A32" s="96"/>
      <c r="B32" s="73" t="s">
        <v>292</v>
      </c>
      <c r="C32" s="97" t="s">
        <v>293</v>
      </c>
      <c r="D32" s="106">
        <v>6.2</v>
      </c>
      <c r="E32" s="106">
        <v>6.2</v>
      </c>
      <c r="F32" s="106">
        <v>6</v>
      </c>
      <c r="G32" s="106">
        <v>6.11</v>
      </c>
      <c r="H32" s="106">
        <v>6.22</v>
      </c>
      <c r="I32" s="106">
        <v>6.2</v>
      </c>
      <c r="J32" s="106">
        <v>6.2</v>
      </c>
      <c r="K32" s="98">
        <v>0</v>
      </c>
      <c r="L32" s="107">
        <v>25</v>
      </c>
      <c r="M32" s="101">
        <v>2434484</v>
      </c>
      <c r="N32" s="101">
        <v>14863953.4</v>
      </c>
    </row>
    <row r="33" spans="1:14" ht="14.1" customHeight="1">
      <c r="A33" s="96"/>
      <c r="B33" s="241" t="s">
        <v>117</v>
      </c>
      <c r="C33" s="242"/>
      <c r="D33" s="238"/>
      <c r="E33" s="239"/>
      <c r="F33" s="239"/>
      <c r="G33" s="239"/>
      <c r="H33" s="239"/>
      <c r="I33" s="239"/>
      <c r="J33" s="239"/>
      <c r="K33" s="240"/>
      <c r="L33" s="108">
        <f>SUM(L28:L32)</f>
        <v>189</v>
      </c>
      <c r="M33" s="108">
        <f>SUM(M28:M32)</f>
        <v>1635311901</v>
      </c>
      <c r="N33" s="108">
        <f>SUM(N28:N32)</f>
        <v>7493229807.3799992</v>
      </c>
    </row>
    <row r="34" spans="1:14" ht="14.1" customHeight="1">
      <c r="A34" s="96"/>
      <c r="B34" s="233" t="s">
        <v>31</v>
      </c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5"/>
    </row>
    <row r="35" spans="1:14" ht="14.1" customHeight="1">
      <c r="A35" s="96"/>
      <c r="B35" s="73" t="s">
        <v>240</v>
      </c>
      <c r="C35" s="97" t="s">
        <v>241</v>
      </c>
      <c r="D35" s="106">
        <v>11.5</v>
      </c>
      <c r="E35" s="106">
        <v>11.5</v>
      </c>
      <c r="F35" s="106">
        <v>11.5</v>
      </c>
      <c r="G35" s="106">
        <v>11.5</v>
      </c>
      <c r="H35" s="106">
        <v>11.5</v>
      </c>
      <c r="I35" s="106">
        <v>11.5</v>
      </c>
      <c r="J35" s="106">
        <v>11.5</v>
      </c>
      <c r="K35" s="98">
        <v>0</v>
      </c>
      <c r="L35" s="107">
        <v>8</v>
      </c>
      <c r="M35" s="101">
        <v>1942589</v>
      </c>
      <c r="N35" s="101">
        <v>22339773.5</v>
      </c>
    </row>
    <row r="36" spans="1:14" ht="14.1" customHeight="1">
      <c r="A36" s="96"/>
      <c r="B36" s="73" t="s">
        <v>223</v>
      </c>
      <c r="C36" s="97" t="s">
        <v>224</v>
      </c>
      <c r="D36" s="106">
        <v>105</v>
      </c>
      <c r="E36" s="106">
        <v>105</v>
      </c>
      <c r="F36" s="106">
        <v>105</v>
      </c>
      <c r="G36" s="106">
        <v>105</v>
      </c>
      <c r="H36" s="106">
        <v>105</v>
      </c>
      <c r="I36" s="106">
        <v>105</v>
      </c>
      <c r="J36" s="106">
        <v>105</v>
      </c>
      <c r="K36" s="98">
        <v>0</v>
      </c>
      <c r="L36" s="107">
        <v>2</v>
      </c>
      <c r="M36" s="101">
        <v>104</v>
      </c>
      <c r="N36" s="101">
        <v>10920</v>
      </c>
    </row>
    <row r="37" spans="1:14" ht="14.1" customHeight="1">
      <c r="A37" s="96"/>
      <c r="B37" s="73" t="s">
        <v>161</v>
      </c>
      <c r="C37" s="97" t="s">
        <v>160</v>
      </c>
      <c r="D37" s="106">
        <v>9</v>
      </c>
      <c r="E37" s="106">
        <v>9</v>
      </c>
      <c r="F37" s="106">
        <v>8.9499999999999993</v>
      </c>
      <c r="G37" s="106">
        <v>8.99</v>
      </c>
      <c r="H37" s="106">
        <v>9</v>
      </c>
      <c r="I37" s="106">
        <v>9</v>
      </c>
      <c r="J37" s="106">
        <v>9</v>
      </c>
      <c r="K37" s="98">
        <v>0</v>
      </c>
      <c r="L37" s="107">
        <v>10</v>
      </c>
      <c r="M37" s="101">
        <v>1258000</v>
      </c>
      <c r="N37" s="101">
        <v>11304460</v>
      </c>
    </row>
    <row r="38" spans="1:14" ht="14.1" customHeight="1">
      <c r="A38" s="96"/>
      <c r="B38" s="73" t="s">
        <v>175</v>
      </c>
      <c r="C38" s="97" t="s">
        <v>174</v>
      </c>
      <c r="D38" s="106">
        <v>37</v>
      </c>
      <c r="E38" s="106">
        <v>37</v>
      </c>
      <c r="F38" s="106">
        <v>37</v>
      </c>
      <c r="G38" s="106">
        <v>37</v>
      </c>
      <c r="H38" s="106">
        <v>37</v>
      </c>
      <c r="I38" s="106">
        <v>37</v>
      </c>
      <c r="J38" s="106">
        <v>37</v>
      </c>
      <c r="K38" s="98">
        <v>0</v>
      </c>
      <c r="L38" s="107">
        <v>2</v>
      </c>
      <c r="M38" s="101">
        <v>102946</v>
      </c>
      <c r="N38" s="101">
        <v>3809002</v>
      </c>
    </row>
    <row r="39" spans="1:14" ht="14.1" customHeight="1">
      <c r="A39" s="96"/>
      <c r="B39" s="231" t="s">
        <v>121</v>
      </c>
      <c r="C39" s="232"/>
      <c r="D39" s="238"/>
      <c r="E39" s="239"/>
      <c r="F39" s="239"/>
      <c r="G39" s="239"/>
      <c r="H39" s="239"/>
      <c r="I39" s="239"/>
      <c r="J39" s="239"/>
      <c r="K39" s="240"/>
      <c r="L39" s="107">
        <f>SUM(L35:L38)</f>
        <v>22</v>
      </c>
      <c r="M39" s="101">
        <f>SUM(M35:M38)</f>
        <v>3303639</v>
      </c>
      <c r="N39" s="101">
        <f>SUM(N35:N38)</f>
        <v>37464155.5</v>
      </c>
    </row>
    <row r="40" spans="1:14" ht="14.1" customHeight="1">
      <c r="A40" s="96"/>
      <c r="B40" s="223" t="s">
        <v>109</v>
      </c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5"/>
    </row>
    <row r="41" spans="1:14" ht="14.1" customHeight="1">
      <c r="A41" s="96"/>
      <c r="B41" s="73" t="s">
        <v>308</v>
      </c>
      <c r="C41" s="97" t="s">
        <v>309</v>
      </c>
      <c r="D41" s="106">
        <v>2.74</v>
      </c>
      <c r="E41" s="106">
        <v>2.74</v>
      </c>
      <c r="F41" s="106">
        <v>2.74</v>
      </c>
      <c r="G41" s="106">
        <v>2.74</v>
      </c>
      <c r="H41" s="106">
        <v>2.74</v>
      </c>
      <c r="I41" s="106">
        <v>2.74</v>
      </c>
      <c r="J41" s="106">
        <v>2.74</v>
      </c>
      <c r="K41" s="98">
        <v>0</v>
      </c>
      <c r="L41" s="107">
        <v>2</v>
      </c>
      <c r="M41" s="101">
        <v>101000</v>
      </c>
      <c r="N41" s="101">
        <v>276740</v>
      </c>
    </row>
    <row r="42" spans="1:14" ht="14.1" customHeight="1">
      <c r="A42" s="96"/>
      <c r="B42" s="73" t="s">
        <v>163</v>
      </c>
      <c r="C42" s="97" t="s">
        <v>162</v>
      </c>
      <c r="D42" s="106">
        <v>5.64</v>
      </c>
      <c r="E42" s="106">
        <v>5.64</v>
      </c>
      <c r="F42" s="106">
        <v>5.64</v>
      </c>
      <c r="G42" s="106">
        <v>5.64</v>
      </c>
      <c r="H42" s="106">
        <v>6.63</v>
      </c>
      <c r="I42" s="106">
        <v>5.64</v>
      </c>
      <c r="J42" s="106">
        <v>6.63</v>
      </c>
      <c r="K42" s="98">
        <v>-14.93</v>
      </c>
      <c r="L42" s="107">
        <v>1</v>
      </c>
      <c r="M42" s="101">
        <v>50000</v>
      </c>
      <c r="N42" s="101">
        <v>282000</v>
      </c>
    </row>
    <row r="43" spans="1:14" ht="14.1" customHeight="1">
      <c r="A43" s="96"/>
      <c r="B43" s="236" t="s">
        <v>118</v>
      </c>
      <c r="C43" s="237"/>
      <c r="D43" s="228"/>
      <c r="E43" s="229"/>
      <c r="F43" s="229"/>
      <c r="G43" s="229"/>
      <c r="H43" s="229"/>
      <c r="I43" s="229"/>
      <c r="J43" s="229"/>
      <c r="K43" s="230"/>
      <c r="L43" s="108">
        <f>SUM(L41:L42)</f>
        <v>3</v>
      </c>
      <c r="M43" s="108">
        <f>SUM(M41:M42)</f>
        <v>151000</v>
      </c>
      <c r="N43" s="108">
        <f>SUM(N41:N42)</f>
        <v>558740</v>
      </c>
    </row>
    <row r="44" spans="1:14" s="90" customFormat="1" ht="14.1" customHeight="1">
      <c r="B44" s="109" t="s">
        <v>32</v>
      </c>
      <c r="C44" s="257"/>
      <c r="D44" s="258"/>
      <c r="E44" s="258"/>
      <c r="F44" s="258"/>
      <c r="G44" s="258"/>
      <c r="H44" s="258"/>
      <c r="I44" s="258"/>
      <c r="J44" s="258"/>
      <c r="K44" s="259"/>
      <c r="L44" s="110">
        <f>L43+L39+L33+L26+L20+L14+L17</f>
        <v>541</v>
      </c>
      <c r="M44" s="110">
        <f>M43+M39+M33+M26+M20+M14+M17</f>
        <v>1855531103</v>
      </c>
      <c r="N44" s="110">
        <f>N43+N39+N33+N26+N20+N14+N17</f>
        <v>8090576201.8299999</v>
      </c>
    </row>
    <row r="45" spans="1:14" s="90" customFormat="1" ht="18" customHeight="1">
      <c r="A45" s="89"/>
      <c r="B45" s="220" t="s">
        <v>325</v>
      </c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2"/>
    </row>
    <row r="46" spans="1:14" s="90" customFormat="1" ht="41.25" customHeight="1">
      <c r="B46" s="91" t="s">
        <v>15</v>
      </c>
      <c r="C46" s="92" t="s">
        <v>20</v>
      </c>
      <c r="D46" s="92" t="s">
        <v>21</v>
      </c>
      <c r="E46" s="92" t="s">
        <v>22</v>
      </c>
      <c r="F46" s="92" t="s">
        <v>23</v>
      </c>
      <c r="G46" s="92" t="s">
        <v>24</v>
      </c>
      <c r="H46" s="92" t="s">
        <v>25</v>
      </c>
      <c r="I46" s="92" t="s">
        <v>19</v>
      </c>
      <c r="J46" s="92" t="s">
        <v>26</v>
      </c>
      <c r="K46" s="93" t="s">
        <v>27</v>
      </c>
      <c r="L46" s="94" t="s">
        <v>28</v>
      </c>
      <c r="M46" s="94" t="s">
        <v>18</v>
      </c>
      <c r="N46" s="95" t="s">
        <v>7</v>
      </c>
    </row>
    <row r="47" spans="1:14" s="90" customFormat="1" ht="14.45" customHeight="1">
      <c r="B47" s="252" t="s">
        <v>29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4"/>
    </row>
    <row r="48" spans="1:14" s="90" customFormat="1" ht="14.45" customHeight="1">
      <c r="B48" s="73" t="s">
        <v>134</v>
      </c>
      <c r="C48" s="97" t="s">
        <v>135</v>
      </c>
      <c r="D48" s="74">
        <v>0.57999999999999996</v>
      </c>
      <c r="E48" s="74">
        <v>0.57999999999999996</v>
      </c>
      <c r="F48" s="74">
        <v>0.57999999999999996</v>
      </c>
      <c r="G48" s="74">
        <v>0.57999999999999996</v>
      </c>
      <c r="H48" s="74">
        <v>0.7</v>
      </c>
      <c r="I48" s="74">
        <v>0.57999999999999996</v>
      </c>
      <c r="J48" s="74">
        <v>0.7</v>
      </c>
      <c r="K48" s="98">
        <v>-17.14</v>
      </c>
      <c r="L48" s="99">
        <v>1</v>
      </c>
      <c r="M48" s="76">
        <v>500000</v>
      </c>
      <c r="N48" s="76">
        <v>290000</v>
      </c>
    </row>
    <row r="49" spans="1:14" s="90" customFormat="1" ht="14.45" customHeight="1">
      <c r="B49" s="73" t="s">
        <v>138</v>
      </c>
      <c r="C49" s="97" t="s">
        <v>139</v>
      </c>
      <c r="D49" s="74">
        <v>1</v>
      </c>
      <c r="E49" s="74">
        <v>1</v>
      </c>
      <c r="F49" s="74">
        <v>1</v>
      </c>
      <c r="G49" s="74">
        <v>1</v>
      </c>
      <c r="H49" s="74">
        <v>1</v>
      </c>
      <c r="I49" s="74">
        <v>1</v>
      </c>
      <c r="J49" s="74">
        <v>1</v>
      </c>
      <c r="K49" s="98">
        <v>0</v>
      </c>
      <c r="L49" s="99">
        <v>2</v>
      </c>
      <c r="M49" s="76">
        <v>10000000</v>
      </c>
      <c r="N49" s="76">
        <v>10000000</v>
      </c>
    </row>
    <row r="50" spans="1:14" ht="14.45" customHeight="1">
      <c r="A50" s="96"/>
      <c r="B50" s="73" t="s">
        <v>315</v>
      </c>
      <c r="C50" s="97" t="s">
        <v>316</v>
      </c>
      <c r="D50" s="74">
        <v>0.68</v>
      </c>
      <c r="E50" s="74">
        <v>0.68</v>
      </c>
      <c r="F50" s="74">
        <v>0.68</v>
      </c>
      <c r="G50" s="74">
        <v>0.68</v>
      </c>
      <c r="H50" s="74">
        <v>0.67</v>
      </c>
      <c r="I50" s="74">
        <v>0.68</v>
      </c>
      <c r="J50" s="74">
        <v>0.67</v>
      </c>
      <c r="K50" s="98">
        <v>1.49</v>
      </c>
      <c r="L50" s="99">
        <v>3</v>
      </c>
      <c r="M50" s="76">
        <v>700000</v>
      </c>
      <c r="N50" s="76">
        <v>476000</v>
      </c>
    </row>
    <row r="51" spans="1:14" s="90" customFormat="1" ht="14.45" customHeight="1">
      <c r="B51" s="255" t="s">
        <v>115</v>
      </c>
      <c r="C51" s="256"/>
      <c r="D51" s="243"/>
      <c r="E51" s="244"/>
      <c r="F51" s="244"/>
      <c r="G51" s="244"/>
      <c r="H51" s="244"/>
      <c r="I51" s="244"/>
      <c r="J51" s="244"/>
      <c r="K51" s="245"/>
      <c r="L51" s="100">
        <f>SUM(L48:L50)</f>
        <v>6</v>
      </c>
      <c r="M51" s="100">
        <f>SUM(M48:M50)</f>
        <v>11200000</v>
      </c>
      <c r="N51" s="101">
        <f>SUM(N48:N50)</f>
        <v>10766000</v>
      </c>
    </row>
    <row r="52" spans="1:14" s="90" customFormat="1" ht="14.45" customHeight="1">
      <c r="B52" s="246" t="s">
        <v>125</v>
      </c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8"/>
    </row>
    <row r="53" spans="1:14" s="90" customFormat="1" ht="14.45" customHeight="1">
      <c r="B53" s="73" t="s">
        <v>286</v>
      </c>
      <c r="C53" s="97" t="s">
        <v>287</v>
      </c>
      <c r="D53" s="74">
        <v>0.76</v>
      </c>
      <c r="E53" s="74">
        <v>0.76</v>
      </c>
      <c r="F53" s="74">
        <v>0.76</v>
      </c>
      <c r="G53" s="74">
        <v>0.76</v>
      </c>
      <c r="H53" s="74">
        <v>0.76</v>
      </c>
      <c r="I53" s="74">
        <v>0.76</v>
      </c>
      <c r="J53" s="74">
        <v>0.76</v>
      </c>
      <c r="K53" s="98">
        <v>0</v>
      </c>
      <c r="L53" s="99">
        <v>1</v>
      </c>
      <c r="M53" s="76">
        <v>33334</v>
      </c>
      <c r="N53" s="76">
        <v>25333.84</v>
      </c>
    </row>
    <row r="54" spans="1:14" s="90" customFormat="1" ht="14.45" customHeight="1">
      <c r="B54" s="236" t="s">
        <v>314</v>
      </c>
      <c r="C54" s="237"/>
      <c r="D54" s="238"/>
      <c r="E54" s="239"/>
      <c r="F54" s="239"/>
      <c r="G54" s="239"/>
      <c r="H54" s="239"/>
      <c r="I54" s="239"/>
      <c r="J54" s="239"/>
      <c r="K54" s="240"/>
      <c r="L54" s="108">
        <f>L53</f>
        <v>1</v>
      </c>
      <c r="M54" s="108">
        <f t="shared" ref="M54:N54" si="0">M53</f>
        <v>33334</v>
      </c>
      <c r="N54" s="108">
        <f t="shared" si="0"/>
        <v>25333.84</v>
      </c>
    </row>
    <row r="55" spans="1:14" s="90" customFormat="1" ht="14.45" customHeight="1">
      <c r="B55" s="233" t="s">
        <v>107</v>
      </c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5"/>
    </row>
    <row r="56" spans="1:14" s="90" customFormat="1" ht="14.45" customHeight="1">
      <c r="B56" s="73" t="s">
        <v>33</v>
      </c>
      <c r="C56" s="111" t="s">
        <v>34</v>
      </c>
      <c r="D56" s="106">
        <v>1.56</v>
      </c>
      <c r="E56" s="106">
        <v>1.56</v>
      </c>
      <c r="F56" s="106">
        <v>1.56</v>
      </c>
      <c r="G56" s="106">
        <v>1.56</v>
      </c>
      <c r="H56" s="106">
        <v>1.53</v>
      </c>
      <c r="I56" s="74">
        <v>1.56</v>
      </c>
      <c r="J56" s="74">
        <v>1.56</v>
      </c>
      <c r="K56" s="98">
        <v>0</v>
      </c>
      <c r="L56" s="99">
        <v>1</v>
      </c>
      <c r="M56" s="76">
        <v>6372</v>
      </c>
      <c r="N56" s="76">
        <v>9940.32</v>
      </c>
    </row>
    <row r="57" spans="1:14" s="90" customFormat="1" ht="14.45" customHeight="1">
      <c r="B57" s="236" t="s">
        <v>116</v>
      </c>
      <c r="C57" s="237"/>
      <c r="D57" s="238"/>
      <c r="E57" s="239"/>
      <c r="F57" s="239"/>
      <c r="G57" s="239"/>
      <c r="H57" s="239"/>
      <c r="I57" s="239"/>
      <c r="J57" s="239"/>
      <c r="K57" s="240"/>
      <c r="L57" s="108">
        <f>L56</f>
        <v>1</v>
      </c>
      <c r="M57" s="108">
        <f t="shared" ref="M57:N57" si="1">M56</f>
        <v>6372</v>
      </c>
      <c r="N57" s="108">
        <f t="shared" si="1"/>
        <v>9940.32</v>
      </c>
    </row>
    <row r="58" spans="1:14" ht="14.45" customHeight="1">
      <c r="A58" s="96"/>
      <c r="B58" s="233" t="s">
        <v>108</v>
      </c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5"/>
    </row>
    <row r="59" spans="1:14" ht="14.45" customHeight="1">
      <c r="A59" s="96"/>
      <c r="B59" s="73" t="s">
        <v>35</v>
      </c>
      <c r="C59" s="97" t="s">
        <v>36</v>
      </c>
      <c r="D59" s="106">
        <v>3.3</v>
      </c>
      <c r="E59" s="106">
        <v>3.41</v>
      </c>
      <c r="F59" s="106">
        <v>3.3</v>
      </c>
      <c r="G59" s="106">
        <v>3.33</v>
      </c>
      <c r="H59" s="106">
        <v>3.33</v>
      </c>
      <c r="I59" s="74">
        <v>3.41</v>
      </c>
      <c r="J59" s="74">
        <v>3.3</v>
      </c>
      <c r="K59" s="98">
        <v>3.33</v>
      </c>
      <c r="L59" s="99">
        <v>39</v>
      </c>
      <c r="M59" s="76">
        <v>4950000</v>
      </c>
      <c r="N59" s="76">
        <v>16475500</v>
      </c>
    </row>
    <row r="60" spans="1:14" ht="14.45" customHeight="1">
      <c r="A60" s="96"/>
      <c r="B60" s="241" t="s">
        <v>117</v>
      </c>
      <c r="C60" s="242"/>
      <c r="D60" s="238"/>
      <c r="E60" s="239"/>
      <c r="F60" s="239"/>
      <c r="G60" s="239"/>
      <c r="H60" s="239"/>
      <c r="I60" s="239"/>
      <c r="J60" s="239"/>
      <c r="K60" s="240"/>
      <c r="L60" s="108">
        <f>SUM(L59)</f>
        <v>39</v>
      </c>
      <c r="M60" s="108">
        <f>SUM(M59)</f>
        <v>4950000</v>
      </c>
      <c r="N60" s="108">
        <f>SUM(N59)</f>
        <v>16475500</v>
      </c>
    </row>
    <row r="61" spans="1:14" ht="14.45" customHeight="1">
      <c r="A61" s="96"/>
      <c r="B61" s="223" t="s">
        <v>31</v>
      </c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5"/>
    </row>
    <row r="62" spans="1:14" ht="14.45" customHeight="1">
      <c r="A62" s="96"/>
      <c r="B62" s="73" t="s">
        <v>229</v>
      </c>
      <c r="C62" s="111" t="s">
        <v>230</v>
      </c>
      <c r="D62" s="106">
        <v>28</v>
      </c>
      <c r="E62" s="106">
        <v>28</v>
      </c>
      <c r="F62" s="106">
        <v>28</v>
      </c>
      <c r="G62" s="106">
        <v>28</v>
      </c>
      <c r="H62" s="106">
        <v>28</v>
      </c>
      <c r="I62" s="74">
        <v>28</v>
      </c>
      <c r="J62" s="74">
        <v>28</v>
      </c>
      <c r="K62" s="98">
        <v>0</v>
      </c>
      <c r="L62" s="99">
        <v>2</v>
      </c>
      <c r="M62" s="76">
        <v>73251</v>
      </c>
      <c r="N62" s="76">
        <v>2051028</v>
      </c>
    </row>
    <row r="63" spans="1:14" ht="14.45" customHeight="1">
      <c r="A63" s="96"/>
      <c r="B63" s="226" t="s">
        <v>121</v>
      </c>
      <c r="C63" s="227"/>
      <c r="D63" s="228"/>
      <c r="E63" s="229"/>
      <c r="F63" s="229"/>
      <c r="G63" s="229"/>
      <c r="H63" s="229"/>
      <c r="I63" s="229"/>
      <c r="J63" s="229"/>
      <c r="K63" s="230"/>
      <c r="L63" s="108">
        <f>SUM(L62)</f>
        <v>2</v>
      </c>
      <c r="M63" s="108">
        <f>SUM(M62)</f>
        <v>73251</v>
      </c>
      <c r="N63" s="108">
        <f>SUM(N62)</f>
        <v>2051028</v>
      </c>
    </row>
    <row r="64" spans="1:14" s="90" customFormat="1" ht="14.45" customHeight="1">
      <c r="B64" s="109" t="s">
        <v>206</v>
      </c>
      <c r="C64" s="257"/>
      <c r="D64" s="258"/>
      <c r="E64" s="258"/>
      <c r="F64" s="258"/>
      <c r="G64" s="258"/>
      <c r="H64" s="258"/>
      <c r="I64" s="258"/>
      <c r="J64" s="258"/>
      <c r="K64" s="259"/>
      <c r="L64" s="110">
        <f>L63+L60+L57+L54+L51</f>
        <v>49</v>
      </c>
      <c r="M64" s="110">
        <f t="shared" ref="M64:N64" si="2">M63+M60+M57+M54+M51</f>
        <v>16262957</v>
      </c>
      <c r="N64" s="110">
        <f t="shared" si="2"/>
        <v>29327802.16</v>
      </c>
    </row>
    <row r="65" spans="1:14" s="90" customFormat="1" ht="21" customHeight="1">
      <c r="A65" s="89"/>
      <c r="B65" s="220" t="s">
        <v>326</v>
      </c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2"/>
    </row>
    <row r="66" spans="1:14" s="90" customFormat="1" ht="43.5" customHeight="1">
      <c r="B66" s="91" t="s">
        <v>15</v>
      </c>
      <c r="C66" s="92" t="s">
        <v>20</v>
      </c>
      <c r="D66" s="92" t="s">
        <v>21</v>
      </c>
      <c r="E66" s="92" t="s">
        <v>22</v>
      </c>
      <c r="F66" s="92" t="s">
        <v>23</v>
      </c>
      <c r="G66" s="92" t="s">
        <v>24</v>
      </c>
      <c r="H66" s="92" t="s">
        <v>25</v>
      </c>
      <c r="I66" s="92" t="s">
        <v>19</v>
      </c>
      <c r="J66" s="92" t="s">
        <v>26</v>
      </c>
      <c r="K66" s="93" t="s">
        <v>27</v>
      </c>
      <c r="L66" s="94" t="s">
        <v>28</v>
      </c>
      <c r="M66" s="94" t="s">
        <v>18</v>
      </c>
      <c r="N66" s="95" t="s">
        <v>7</v>
      </c>
    </row>
    <row r="67" spans="1:14" ht="14.45" customHeight="1">
      <c r="A67" s="96"/>
      <c r="B67" s="233" t="s">
        <v>107</v>
      </c>
      <c r="C67" s="234"/>
      <c r="D67" s="234"/>
      <c r="E67" s="234"/>
      <c r="F67" s="234"/>
      <c r="G67" s="234"/>
      <c r="H67" s="234"/>
      <c r="I67" s="234"/>
      <c r="J67" s="234"/>
      <c r="K67" s="234"/>
      <c r="L67" s="234"/>
      <c r="M67" s="234"/>
      <c r="N67" s="235"/>
    </row>
    <row r="68" spans="1:14" ht="14.45" customHeight="1">
      <c r="A68" s="96"/>
      <c r="B68" s="73" t="s">
        <v>155</v>
      </c>
      <c r="C68" s="97" t="s">
        <v>156</v>
      </c>
      <c r="D68" s="106">
        <v>1.2</v>
      </c>
      <c r="E68" s="106">
        <v>1.2</v>
      </c>
      <c r="F68" s="106">
        <v>1.2</v>
      </c>
      <c r="G68" s="106">
        <v>1.2</v>
      </c>
      <c r="H68" s="106">
        <v>1.2</v>
      </c>
      <c r="I68" s="106">
        <v>1.2</v>
      </c>
      <c r="J68" s="106">
        <v>1.2</v>
      </c>
      <c r="K68" s="85">
        <v>0</v>
      </c>
      <c r="L68" s="163">
        <v>2</v>
      </c>
      <c r="M68" s="101">
        <v>10117</v>
      </c>
      <c r="N68" s="101">
        <v>12140.4</v>
      </c>
    </row>
    <row r="69" spans="1:14" ht="14.45" customHeight="1">
      <c r="A69" s="96"/>
      <c r="B69" s="73" t="s">
        <v>110</v>
      </c>
      <c r="C69" s="97" t="s">
        <v>42</v>
      </c>
      <c r="D69" s="106">
        <v>1.67</v>
      </c>
      <c r="E69" s="106">
        <v>1.78</v>
      </c>
      <c r="F69" s="106">
        <v>1.67</v>
      </c>
      <c r="G69" s="106">
        <v>1.72</v>
      </c>
      <c r="H69" s="106">
        <v>1.71</v>
      </c>
      <c r="I69" s="106">
        <v>1.78</v>
      </c>
      <c r="J69" s="106">
        <v>1.75</v>
      </c>
      <c r="K69" s="85">
        <v>1.71</v>
      </c>
      <c r="L69" s="163">
        <v>5</v>
      </c>
      <c r="M69" s="101">
        <v>25000</v>
      </c>
      <c r="N69" s="101">
        <v>43100</v>
      </c>
    </row>
    <row r="70" spans="1:14" ht="14.45" customHeight="1">
      <c r="A70" s="96"/>
      <c r="B70" s="236" t="s">
        <v>116</v>
      </c>
      <c r="C70" s="237"/>
      <c r="D70" s="238"/>
      <c r="E70" s="239"/>
      <c r="F70" s="239"/>
      <c r="G70" s="239"/>
      <c r="H70" s="239"/>
      <c r="I70" s="239"/>
      <c r="J70" s="239"/>
      <c r="K70" s="240"/>
      <c r="L70" s="108">
        <f>SUM(L68:L69)</f>
        <v>7</v>
      </c>
      <c r="M70" s="108">
        <f>SUM(M68:M69)</f>
        <v>35117</v>
      </c>
      <c r="N70" s="108">
        <f>SUM(N68:N69)</f>
        <v>55240.4</v>
      </c>
    </row>
    <row r="71" spans="1:14" ht="14.45" customHeight="1">
      <c r="A71" s="96"/>
      <c r="B71" s="233" t="s">
        <v>108</v>
      </c>
      <c r="C71" s="234"/>
      <c r="D71" s="234"/>
      <c r="E71" s="234"/>
      <c r="F71" s="234"/>
      <c r="G71" s="234"/>
      <c r="H71" s="234"/>
      <c r="I71" s="234"/>
      <c r="J71" s="234"/>
      <c r="K71" s="234"/>
      <c r="L71" s="234"/>
      <c r="M71" s="234"/>
      <c r="N71" s="235"/>
    </row>
    <row r="72" spans="1:14" ht="14.45" customHeight="1">
      <c r="A72" s="96"/>
      <c r="B72" s="73" t="s">
        <v>153</v>
      </c>
      <c r="C72" s="97" t="s">
        <v>154</v>
      </c>
      <c r="D72" s="106">
        <v>1.43</v>
      </c>
      <c r="E72" s="106">
        <v>1.44</v>
      </c>
      <c r="F72" s="106">
        <v>1.43</v>
      </c>
      <c r="G72" s="106">
        <v>1.44</v>
      </c>
      <c r="H72" s="106">
        <v>1.43</v>
      </c>
      <c r="I72" s="106">
        <v>1.44</v>
      </c>
      <c r="J72" s="106">
        <v>1.43</v>
      </c>
      <c r="K72" s="85">
        <v>0.7</v>
      </c>
      <c r="L72" s="163">
        <v>4</v>
      </c>
      <c r="M72" s="101">
        <v>1183294</v>
      </c>
      <c r="N72" s="101">
        <v>1703610.42</v>
      </c>
    </row>
    <row r="73" spans="1:14" ht="14.45" customHeight="1">
      <c r="A73" s="96"/>
      <c r="B73" s="73" t="s">
        <v>151</v>
      </c>
      <c r="C73" s="97" t="s">
        <v>152</v>
      </c>
      <c r="D73" s="106">
        <v>0.65</v>
      </c>
      <c r="E73" s="106">
        <v>0.69</v>
      </c>
      <c r="F73" s="106">
        <v>0.65</v>
      </c>
      <c r="G73" s="106">
        <v>0.66</v>
      </c>
      <c r="H73" s="106">
        <v>0.66</v>
      </c>
      <c r="I73" s="106">
        <v>0.67</v>
      </c>
      <c r="J73" s="106">
        <v>0.66</v>
      </c>
      <c r="K73" s="85">
        <v>1.52</v>
      </c>
      <c r="L73" s="163">
        <v>10</v>
      </c>
      <c r="M73" s="101">
        <v>2845000</v>
      </c>
      <c r="N73" s="101">
        <v>1874250</v>
      </c>
    </row>
    <row r="74" spans="1:14" ht="14.45" customHeight="1">
      <c r="A74" s="96"/>
      <c r="B74" s="73" t="s">
        <v>111</v>
      </c>
      <c r="C74" s="97" t="s">
        <v>91</v>
      </c>
      <c r="D74" s="106">
        <v>1.85</v>
      </c>
      <c r="E74" s="106">
        <v>1.85</v>
      </c>
      <c r="F74" s="106">
        <v>1.85</v>
      </c>
      <c r="G74" s="106">
        <v>1.85</v>
      </c>
      <c r="H74" s="106">
        <v>1.85</v>
      </c>
      <c r="I74" s="106">
        <v>1.85</v>
      </c>
      <c r="J74" s="106">
        <v>1.85</v>
      </c>
      <c r="K74" s="85">
        <v>0</v>
      </c>
      <c r="L74" s="163">
        <v>1</v>
      </c>
      <c r="M74" s="101">
        <v>2522</v>
      </c>
      <c r="N74" s="101">
        <v>4665.7</v>
      </c>
    </row>
    <row r="75" spans="1:14" ht="14.45" customHeight="1">
      <c r="A75" s="96"/>
      <c r="B75" s="73" t="s">
        <v>38</v>
      </c>
      <c r="C75" s="97" t="s">
        <v>39</v>
      </c>
      <c r="D75" s="106">
        <v>1.18</v>
      </c>
      <c r="E75" s="106">
        <v>1.18</v>
      </c>
      <c r="F75" s="106">
        <v>1.17</v>
      </c>
      <c r="G75" s="106">
        <v>1.18</v>
      </c>
      <c r="H75" s="106">
        <v>1.2</v>
      </c>
      <c r="I75" s="106">
        <v>1.18</v>
      </c>
      <c r="J75" s="106">
        <v>1.2</v>
      </c>
      <c r="K75" s="85">
        <v>-1.67</v>
      </c>
      <c r="L75" s="163">
        <v>8</v>
      </c>
      <c r="M75" s="101">
        <v>2601100</v>
      </c>
      <c r="N75" s="101">
        <v>3056798</v>
      </c>
    </row>
    <row r="76" spans="1:14" ht="14.45" customHeight="1">
      <c r="A76" s="96"/>
      <c r="B76" s="241" t="s">
        <v>117</v>
      </c>
      <c r="C76" s="242"/>
      <c r="D76" s="238"/>
      <c r="E76" s="239"/>
      <c r="F76" s="239"/>
      <c r="G76" s="239"/>
      <c r="H76" s="239"/>
      <c r="I76" s="239"/>
      <c r="J76" s="239"/>
      <c r="K76" s="240"/>
      <c r="L76" s="108">
        <f>SUM(L72:L75)</f>
        <v>23</v>
      </c>
      <c r="M76" s="108">
        <f>SUM(M72:M75)</f>
        <v>6631916</v>
      </c>
      <c r="N76" s="108">
        <f>SUM(N72:N75)</f>
        <v>6639324.1200000001</v>
      </c>
    </row>
    <row r="77" spans="1:14" ht="14.45" customHeight="1">
      <c r="A77" s="96"/>
      <c r="B77" s="223" t="s">
        <v>31</v>
      </c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5"/>
    </row>
    <row r="78" spans="1:14" ht="14.45" customHeight="1">
      <c r="A78" s="96"/>
      <c r="B78" s="73" t="s">
        <v>209</v>
      </c>
      <c r="C78" s="97" t="s">
        <v>157</v>
      </c>
      <c r="D78" s="106">
        <v>28.5</v>
      </c>
      <c r="E78" s="112">
        <v>28.5</v>
      </c>
      <c r="F78" s="112">
        <v>28</v>
      </c>
      <c r="G78" s="112">
        <v>28.01</v>
      </c>
      <c r="H78" s="112">
        <v>28.92</v>
      </c>
      <c r="I78" s="112">
        <v>28</v>
      </c>
      <c r="J78" s="112">
        <v>28.92</v>
      </c>
      <c r="K78" s="113">
        <v>-3.18</v>
      </c>
      <c r="L78" s="114">
        <v>7</v>
      </c>
      <c r="M78" s="115">
        <v>197462</v>
      </c>
      <c r="N78" s="115">
        <v>5530167</v>
      </c>
    </row>
    <row r="79" spans="1:14" ht="14.45" customHeight="1">
      <c r="A79" s="96"/>
      <c r="B79" s="226" t="s">
        <v>121</v>
      </c>
      <c r="C79" s="227"/>
      <c r="D79" s="228"/>
      <c r="E79" s="229"/>
      <c r="F79" s="229"/>
      <c r="G79" s="229"/>
      <c r="H79" s="229"/>
      <c r="I79" s="229"/>
      <c r="J79" s="229"/>
      <c r="K79" s="230"/>
      <c r="L79" s="108">
        <f>SUM(L78)</f>
        <v>7</v>
      </c>
      <c r="M79" s="108">
        <f>SUM(M78)</f>
        <v>197462</v>
      </c>
      <c r="N79" s="108">
        <f>SUM(N78)</f>
        <v>5530167</v>
      </c>
    </row>
    <row r="80" spans="1:14" ht="14.45" customHeight="1">
      <c r="A80" s="96"/>
      <c r="B80" s="223" t="s">
        <v>109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5"/>
    </row>
    <row r="81" spans="1:14" ht="14.45" customHeight="1">
      <c r="A81" s="96"/>
      <c r="B81" s="73" t="s">
        <v>275</v>
      </c>
      <c r="C81" s="97" t="s">
        <v>276</v>
      </c>
      <c r="D81" s="106">
        <v>5.3</v>
      </c>
      <c r="E81" s="112">
        <v>5.52</v>
      </c>
      <c r="F81" s="112">
        <v>5.3</v>
      </c>
      <c r="G81" s="112">
        <v>5.47</v>
      </c>
      <c r="H81" s="112">
        <v>5.3</v>
      </c>
      <c r="I81" s="112">
        <v>5.52</v>
      </c>
      <c r="J81" s="112">
        <v>5.3</v>
      </c>
      <c r="K81" s="113">
        <v>4.1500000000000004</v>
      </c>
      <c r="L81" s="114">
        <v>77</v>
      </c>
      <c r="M81" s="115">
        <v>8683594</v>
      </c>
      <c r="N81" s="115">
        <v>47529395.799999997</v>
      </c>
    </row>
    <row r="82" spans="1:14" ht="14.45" customHeight="1">
      <c r="A82" s="96"/>
      <c r="B82" s="231" t="s">
        <v>118</v>
      </c>
      <c r="C82" s="232"/>
      <c r="D82" s="228"/>
      <c r="E82" s="229"/>
      <c r="F82" s="229"/>
      <c r="G82" s="229"/>
      <c r="H82" s="229"/>
      <c r="I82" s="229"/>
      <c r="J82" s="229"/>
      <c r="K82" s="230"/>
      <c r="L82" s="108">
        <v>77</v>
      </c>
      <c r="M82" s="108">
        <v>8683594</v>
      </c>
      <c r="N82" s="108">
        <v>47529395.799999997</v>
      </c>
    </row>
    <row r="83" spans="1:14" s="90" customFormat="1" ht="14.45" customHeight="1">
      <c r="B83" s="109" t="s">
        <v>87</v>
      </c>
      <c r="C83" s="217"/>
      <c r="D83" s="218"/>
      <c r="E83" s="218"/>
      <c r="F83" s="218"/>
      <c r="G83" s="218"/>
      <c r="H83" s="218"/>
      <c r="I83" s="218"/>
      <c r="J83" s="218"/>
      <c r="K83" s="219"/>
      <c r="L83" s="110">
        <f>L82+L79+L76+L70</f>
        <v>114</v>
      </c>
      <c r="M83" s="110">
        <f t="shared" ref="M83:N83" si="3">M82+M79+M76+M70</f>
        <v>15548089</v>
      </c>
      <c r="N83" s="110">
        <f t="shared" si="3"/>
        <v>59754127.319999993</v>
      </c>
    </row>
    <row r="84" spans="1:14" s="90" customFormat="1" ht="14.45" customHeight="1">
      <c r="B84" s="109" t="s">
        <v>40</v>
      </c>
      <c r="C84" s="217"/>
      <c r="D84" s="218"/>
      <c r="E84" s="218"/>
      <c r="F84" s="218"/>
      <c r="G84" s="218"/>
      <c r="H84" s="218"/>
      <c r="I84" s="218"/>
      <c r="J84" s="218"/>
      <c r="K84" s="219"/>
      <c r="L84" s="110">
        <f>L83+L64+L44</f>
        <v>704</v>
      </c>
      <c r="M84" s="110">
        <f>M83+M64+M44</f>
        <v>1887342149</v>
      </c>
      <c r="N84" s="110">
        <f>N83+N64+N44</f>
        <v>8179658131.3099995</v>
      </c>
    </row>
    <row r="85" spans="1:14" ht="12.95" customHeight="1">
      <c r="A85" s="96"/>
      <c r="N85" s="119"/>
    </row>
    <row r="86" spans="1:14" s="90" customFormat="1" ht="18.75" customHeight="1">
      <c r="B86" s="96"/>
      <c r="C86" s="116"/>
      <c r="D86" s="96"/>
      <c r="E86" s="96"/>
      <c r="F86" s="96"/>
      <c r="G86" s="96"/>
      <c r="H86" s="96"/>
      <c r="I86" s="96"/>
      <c r="J86" s="117"/>
      <c r="K86" s="118"/>
      <c r="L86" s="119"/>
      <c r="M86" s="119"/>
      <c r="N86" s="120"/>
    </row>
    <row r="87" spans="1:14" s="90" customFormat="1" ht="18.75" customHeight="1">
      <c r="B87" s="96"/>
      <c r="C87" s="116"/>
      <c r="D87" s="96"/>
      <c r="E87" s="96"/>
      <c r="F87" s="96"/>
      <c r="G87" s="96"/>
      <c r="H87" s="96"/>
      <c r="I87" s="96"/>
      <c r="J87" s="117"/>
      <c r="K87" s="118"/>
      <c r="L87" s="119"/>
      <c r="M87" s="119"/>
      <c r="N87" s="120"/>
    </row>
    <row r="88" spans="1:14" ht="12.95" customHeight="1">
      <c r="A88" s="96"/>
    </row>
  </sheetData>
  <mergeCells count="53">
    <mergeCell ref="D57:K57"/>
    <mergeCell ref="B52:N52"/>
    <mergeCell ref="B54:C54"/>
    <mergeCell ref="D54:K54"/>
    <mergeCell ref="B40:N40"/>
    <mergeCell ref="B43:C43"/>
    <mergeCell ref="D43:K43"/>
    <mergeCell ref="C44:K44"/>
    <mergeCell ref="B45:N45"/>
    <mergeCell ref="B47:N47"/>
    <mergeCell ref="B51:C51"/>
    <mergeCell ref="D51:K51"/>
    <mergeCell ref="B55:N55"/>
    <mergeCell ref="B57:C57"/>
    <mergeCell ref="B27:N27"/>
    <mergeCell ref="D33:K33"/>
    <mergeCell ref="B33:C33"/>
    <mergeCell ref="B34:N34"/>
    <mergeCell ref="D39:K39"/>
    <mergeCell ref="B39:C39"/>
    <mergeCell ref="C64:K64"/>
    <mergeCell ref="B60:C60"/>
    <mergeCell ref="D60:K60"/>
    <mergeCell ref="B58:N58"/>
    <mergeCell ref="B61:N61"/>
    <mergeCell ref="B63:C63"/>
    <mergeCell ref="D63:K63"/>
    <mergeCell ref="B1:N1"/>
    <mergeCell ref="B3:N3"/>
    <mergeCell ref="B14:C14"/>
    <mergeCell ref="D14:K14"/>
    <mergeCell ref="B15:N15"/>
    <mergeCell ref="B17:C17"/>
    <mergeCell ref="D17:K17"/>
    <mergeCell ref="B21:N21"/>
    <mergeCell ref="B26:C26"/>
    <mergeCell ref="D26:K26"/>
    <mergeCell ref="B18:N18"/>
    <mergeCell ref="C84:K84"/>
    <mergeCell ref="B65:N65"/>
    <mergeCell ref="C83:K83"/>
    <mergeCell ref="B77:N77"/>
    <mergeCell ref="B79:C79"/>
    <mergeCell ref="D79:K79"/>
    <mergeCell ref="B80:N80"/>
    <mergeCell ref="B82:C82"/>
    <mergeCell ref="D82:K82"/>
    <mergeCell ref="B67:N67"/>
    <mergeCell ref="B70:C70"/>
    <mergeCell ref="D70:K70"/>
    <mergeCell ref="B71:N71"/>
    <mergeCell ref="B76:C76"/>
    <mergeCell ref="D76:K76"/>
  </mergeCells>
  <pageMargins left="0.23622047244094499" right="0.23622047244094499" top="0.74803149606299202" bottom="0.511811023622047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opLeftCell="A40" zoomScale="110" zoomScaleNormal="110" workbookViewId="0">
      <selection activeCell="D73" sqref="D73"/>
    </sheetView>
  </sheetViews>
  <sheetFormatPr defaultColWidth="9" defaultRowHeight="15.75"/>
  <cols>
    <col min="1" max="1" width="36.5703125" style="90" customWidth="1"/>
    <col min="2" max="2" width="14.140625" style="90" customWidth="1"/>
    <col min="3" max="3" width="23.42578125" style="90" customWidth="1"/>
    <col min="4" max="4" width="19.28515625" style="90" customWidth="1"/>
    <col min="5" max="16384" width="9" style="90"/>
  </cols>
  <sheetData>
    <row r="1" spans="1:4" ht="20.25" customHeight="1">
      <c r="A1" s="213" t="s">
        <v>323</v>
      </c>
      <c r="B1" s="213"/>
      <c r="C1" s="213"/>
      <c r="D1" s="213"/>
    </row>
    <row r="2" spans="1:4" ht="24.75" customHeight="1">
      <c r="A2" s="121" t="s">
        <v>41</v>
      </c>
      <c r="B2" s="121" t="s">
        <v>20</v>
      </c>
      <c r="C2" s="121" t="s">
        <v>122</v>
      </c>
      <c r="D2" s="121" t="s">
        <v>19</v>
      </c>
    </row>
    <row r="3" spans="1:4" ht="15" customHeight="1">
      <c r="A3" s="260" t="s">
        <v>29</v>
      </c>
      <c r="B3" s="261"/>
      <c r="C3" s="261"/>
      <c r="D3" s="262"/>
    </row>
    <row r="4" spans="1:4" ht="15" customHeight="1">
      <c r="A4" s="73" t="s">
        <v>219</v>
      </c>
      <c r="B4" s="97" t="s">
        <v>220</v>
      </c>
      <c r="C4" s="74">
        <v>1.05</v>
      </c>
      <c r="D4" s="74">
        <v>1.05</v>
      </c>
    </row>
    <row r="5" spans="1:4" ht="15" customHeight="1">
      <c r="A5" s="73" t="s">
        <v>244</v>
      </c>
      <c r="B5" s="97" t="s">
        <v>245</v>
      </c>
      <c r="C5" s="74">
        <v>7.0000000000000007E-2</v>
      </c>
      <c r="D5" s="74">
        <v>7.0000000000000007E-2</v>
      </c>
    </row>
    <row r="6" spans="1:4" ht="15" customHeight="1">
      <c r="A6" s="73" t="s">
        <v>221</v>
      </c>
      <c r="B6" s="97" t="s">
        <v>222</v>
      </c>
      <c r="C6" s="74">
        <v>0.75</v>
      </c>
      <c r="D6" s="74">
        <v>0.75</v>
      </c>
    </row>
    <row r="7" spans="1:4" ht="15" customHeight="1">
      <c r="A7" s="73" t="s">
        <v>268</v>
      </c>
      <c r="B7" s="97" t="s">
        <v>269</v>
      </c>
      <c r="C7" s="74">
        <v>0.26</v>
      </c>
      <c r="D7" s="74">
        <v>0.26</v>
      </c>
    </row>
    <row r="8" spans="1:4" ht="15" customHeight="1">
      <c r="A8" s="73" t="s">
        <v>298</v>
      </c>
      <c r="B8" s="97" t="s">
        <v>299</v>
      </c>
      <c r="C8" s="74">
        <v>0.31</v>
      </c>
      <c r="D8" s="74">
        <v>0.31</v>
      </c>
    </row>
    <row r="9" spans="1:4" ht="15" customHeight="1">
      <c r="A9" s="73" t="s">
        <v>113</v>
      </c>
      <c r="B9" s="97" t="s">
        <v>93</v>
      </c>
      <c r="C9" s="74">
        <v>0.16</v>
      </c>
      <c r="D9" s="122">
        <v>0.16</v>
      </c>
    </row>
    <row r="10" spans="1:4" ht="15" customHeight="1">
      <c r="A10" s="73" t="s">
        <v>149</v>
      </c>
      <c r="B10" s="97" t="s">
        <v>150</v>
      </c>
      <c r="C10" s="74">
        <v>0.05</v>
      </c>
      <c r="D10" s="74">
        <v>0.05</v>
      </c>
    </row>
    <row r="11" spans="1:4" ht="15" customHeight="1">
      <c r="A11" s="73" t="s">
        <v>123</v>
      </c>
      <c r="B11" s="97" t="s">
        <v>124</v>
      </c>
      <c r="C11" s="74">
        <v>0.41</v>
      </c>
      <c r="D11" s="112">
        <v>0.41</v>
      </c>
    </row>
    <row r="12" spans="1:4" ht="15" customHeight="1">
      <c r="A12" s="73" t="s">
        <v>282</v>
      </c>
      <c r="B12" s="97" t="s">
        <v>283</v>
      </c>
      <c r="C12" s="123">
        <v>2.2000000000000002</v>
      </c>
      <c r="D12" s="112">
        <v>2.2000000000000002</v>
      </c>
    </row>
    <row r="13" spans="1:4" ht="15" customHeight="1">
      <c r="A13" s="260"/>
      <c r="B13" s="261"/>
      <c r="C13" s="261"/>
      <c r="D13" s="262"/>
    </row>
    <row r="14" spans="1:4" ht="15" customHeight="1">
      <c r="A14" s="73" t="s">
        <v>264</v>
      </c>
      <c r="B14" s="97" t="s">
        <v>265</v>
      </c>
      <c r="C14" s="74">
        <v>2.48</v>
      </c>
      <c r="D14" s="74">
        <v>2.48</v>
      </c>
    </row>
    <row r="15" spans="1:4" ht="15" customHeight="1">
      <c r="A15" s="260" t="s">
        <v>125</v>
      </c>
      <c r="B15" s="261" t="s">
        <v>125</v>
      </c>
      <c r="C15" s="261"/>
      <c r="D15" s="262"/>
    </row>
    <row r="16" spans="1:4" ht="15" customHeight="1">
      <c r="A16" s="73" t="s">
        <v>208</v>
      </c>
      <c r="B16" s="97" t="s">
        <v>207</v>
      </c>
      <c r="C16" s="74">
        <v>0.75</v>
      </c>
      <c r="D16" s="74">
        <v>0.75</v>
      </c>
    </row>
    <row r="17" spans="1:4" ht="15" customHeight="1">
      <c r="A17" s="73" t="s">
        <v>266</v>
      </c>
      <c r="B17" s="97" t="s">
        <v>267</v>
      </c>
      <c r="C17" s="74">
        <v>0.57999999999999996</v>
      </c>
      <c r="D17" s="74">
        <v>0.57999999999999996</v>
      </c>
    </row>
    <row r="18" spans="1:4" ht="15" customHeight="1">
      <c r="A18" s="263" t="s">
        <v>107</v>
      </c>
      <c r="B18" s="264"/>
      <c r="C18" s="264"/>
      <c r="D18" s="265"/>
    </row>
    <row r="19" spans="1:4" ht="15" customHeight="1">
      <c r="A19" s="73" t="s">
        <v>290</v>
      </c>
      <c r="B19" s="97" t="s">
        <v>291</v>
      </c>
      <c r="C19" s="74">
        <v>0.7</v>
      </c>
      <c r="D19" s="112">
        <v>0.7</v>
      </c>
    </row>
    <row r="20" spans="1:4" ht="15" customHeight="1">
      <c r="A20" s="73" t="s">
        <v>302</v>
      </c>
      <c r="B20" s="97" t="s">
        <v>303</v>
      </c>
      <c r="C20" s="74">
        <v>4.3600000000000003</v>
      </c>
      <c r="D20" s="132">
        <v>4.4800000000000004</v>
      </c>
    </row>
    <row r="21" spans="1:4" ht="15" customHeight="1">
      <c r="A21" s="263" t="s">
        <v>108</v>
      </c>
      <c r="B21" s="264"/>
      <c r="C21" s="264"/>
      <c r="D21" s="265"/>
    </row>
    <row r="22" spans="1:4" ht="15" customHeight="1">
      <c r="A22" s="73" t="s">
        <v>130</v>
      </c>
      <c r="B22" s="97" t="s">
        <v>131</v>
      </c>
      <c r="C22" s="106">
        <v>1.19</v>
      </c>
      <c r="D22" s="106">
        <v>1.19</v>
      </c>
    </row>
    <row r="23" spans="1:4" ht="15" customHeight="1">
      <c r="A23" s="73" t="s">
        <v>128</v>
      </c>
      <c r="B23" s="97" t="s">
        <v>129</v>
      </c>
      <c r="C23" s="106">
        <v>4.29</v>
      </c>
      <c r="D23" s="106">
        <v>4.29</v>
      </c>
    </row>
    <row r="24" spans="1:4" ht="15" customHeight="1">
      <c r="A24" s="73" t="s">
        <v>246</v>
      </c>
      <c r="B24" s="97" t="s">
        <v>247</v>
      </c>
      <c r="C24" s="106">
        <v>16.510000000000002</v>
      </c>
      <c r="D24" s="106">
        <v>16.53</v>
      </c>
    </row>
    <row r="25" spans="1:4" ht="15" customHeight="1">
      <c r="A25" s="73" t="s">
        <v>186</v>
      </c>
      <c r="B25" s="97" t="s">
        <v>187</v>
      </c>
      <c r="C25" s="106">
        <v>2</v>
      </c>
      <c r="D25" s="106">
        <v>2</v>
      </c>
    </row>
    <row r="26" spans="1:4" ht="15" customHeight="1">
      <c r="A26" s="73" t="s">
        <v>272</v>
      </c>
      <c r="B26" s="97" t="s">
        <v>214</v>
      </c>
      <c r="C26" s="106">
        <v>2.27</v>
      </c>
      <c r="D26" s="106">
        <v>2.27</v>
      </c>
    </row>
    <row r="27" spans="1:4" ht="15" customHeight="1">
      <c r="A27" s="73" t="s">
        <v>294</v>
      </c>
      <c r="B27" s="97" t="s">
        <v>295</v>
      </c>
      <c r="C27" s="106">
        <v>1.1499999999999999</v>
      </c>
      <c r="D27" s="132">
        <v>1.1200000000000001</v>
      </c>
    </row>
    <row r="28" spans="1:4" ht="15" customHeight="1">
      <c r="A28" s="260" t="s">
        <v>31</v>
      </c>
      <c r="B28" s="261"/>
      <c r="C28" s="261"/>
      <c r="D28" s="262"/>
    </row>
    <row r="29" spans="1:4" ht="15" customHeight="1">
      <c r="A29" s="73" t="s">
        <v>132</v>
      </c>
      <c r="B29" s="97" t="s">
        <v>133</v>
      </c>
      <c r="C29" s="106">
        <v>23</v>
      </c>
      <c r="D29" s="106">
        <v>23</v>
      </c>
    </row>
    <row r="30" spans="1:4" ht="15" customHeight="1">
      <c r="A30" s="73" t="s">
        <v>191</v>
      </c>
      <c r="B30" s="97" t="s">
        <v>192</v>
      </c>
      <c r="C30" s="106">
        <v>7.3</v>
      </c>
      <c r="D30" s="106">
        <v>7.3</v>
      </c>
    </row>
    <row r="31" spans="1:4" ht="15" customHeight="1">
      <c r="A31" s="260" t="s">
        <v>109</v>
      </c>
      <c r="B31" s="261"/>
      <c r="C31" s="261"/>
      <c r="D31" s="262"/>
    </row>
    <row r="32" spans="1:4" ht="15" customHeight="1">
      <c r="A32" s="73" t="s">
        <v>165</v>
      </c>
      <c r="B32" s="97" t="s">
        <v>164</v>
      </c>
      <c r="C32" s="74">
        <v>7.45</v>
      </c>
      <c r="D32" s="106">
        <v>7.45</v>
      </c>
    </row>
    <row r="33" spans="1:4" ht="15" customHeight="1">
      <c r="A33" s="73" t="s">
        <v>201</v>
      </c>
      <c r="B33" s="97" t="s">
        <v>200</v>
      </c>
      <c r="C33" s="74">
        <v>11.43</v>
      </c>
      <c r="D33" s="74">
        <v>11.1</v>
      </c>
    </row>
    <row r="34" spans="1:4" ht="12.95" customHeight="1">
      <c r="A34" s="266"/>
      <c r="B34" s="267"/>
      <c r="C34" s="267"/>
      <c r="D34" s="268"/>
    </row>
    <row r="35" spans="1:4" ht="34.5" customHeight="1">
      <c r="A35" s="121" t="s">
        <v>41</v>
      </c>
      <c r="B35" s="121" t="s">
        <v>20</v>
      </c>
      <c r="C35" s="121" t="s">
        <v>122</v>
      </c>
      <c r="D35" s="121" t="s">
        <v>19</v>
      </c>
    </row>
    <row r="36" spans="1:4" ht="15" customHeight="1">
      <c r="A36" s="263" t="s">
        <v>29</v>
      </c>
      <c r="B36" s="264"/>
      <c r="C36" s="264"/>
      <c r="D36" s="265"/>
    </row>
    <row r="37" spans="1:4" ht="15" customHeight="1">
      <c r="A37" s="73" t="s">
        <v>248</v>
      </c>
      <c r="B37" s="97" t="s">
        <v>249</v>
      </c>
      <c r="C37" s="74">
        <v>0.09</v>
      </c>
      <c r="D37" s="74">
        <v>0.09</v>
      </c>
    </row>
    <row r="38" spans="1:4" ht="15" customHeight="1">
      <c r="A38" s="73" t="s">
        <v>274</v>
      </c>
      <c r="B38" s="97" t="s">
        <v>273</v>
      </c>
      <c r="C38" s="122">
        <v>0.24</v>
      </c>
      <c r="D38" s="122">
        <v>0.24</v>
      </c>
    </row>
    <row r="39" spans="1:4" ht="15" customHeight="1">
      <c r="A39" s="73" t="s">
        <v>280</v>
      </c>
      <c r="B39" s="97" t="s">
        <v>281</v>
      </c>
      <c r="C39" s="74">
        <v>0.15</v>
      </c>
      <c r="D39" s="122">
        <v>0.15</v>
      </c>
    </row>
    <row r="40" spans="1:4" ht="15" customHeight="1">
      <c r="A40" s="73" t="s">
        <v>172</v>
      </c>
      <c r="B40" s="97" t="s">
        <v>173</v>
      </c>
      <c r="C40" s="74">
        <v>0.85</v>
      </c>
      <c r="D40" s="74">
        <v>0.85</v>
      </c>
    </row>
    <row r="41" spans="1:4" ht="15" customHeight="1">
      <c r="A41" s="73" t="s">
        <v>256</v>
      </c>
      <c r="B41" s="97" t="s">
        <v>257</v>
      </c>
      <c r="C41" s="74">
        <v>1</v>
      </c>
      <c r="D41" s="74">
        <v>1</v>
      </c>
    </row>
    <row r="42" spans="1:4" ht="15" customHeight="1">
      <c r="A42" s="124" t="s">
        <v>306</v>
      </c>
      <c r="B42" s="125" t="s">
        <v>307</v>
      </c>
      <c r="C42" s="106">
        <v>1</v>
      </c>
      <c r="D42" s="106">
        <v>1</v>
      </c>
    </row>
    <row r="43" spans="1:4" ht="15" customHeight="1">
      <c r="A43" s="124" t="s">
        <v>284</v>
      </c>
      <c r="B43" s="125" t="s">
        <v>285</v>
      </c>
      <c r="C43" s="106">
        <v>0.11</v>
      </c>
      <c r="D43" s="106">
        <v>0.11</v>
      </c>
    </row>
    <row r="44" spans="1:4" ht="15" customHeight="1">
      <c r="A44" s="73" t="s">
        <v>213</v>
      </c>
      <c r="B44" s="111" t="s">
        <v>212</v>
      </c>
      <c r="C44" s="126">
        <v>1</v>
      </c>
      <c r="D44" s="74">
        <v>1</v>
      </c>
    </row>
    <row r="45" spans="1:4" ht="15" customHeight="1">
      <c r="A45" s="73" t="s">
        <v>181</v>
      </c>
      <c r="B45" s="97" t="s">
        <v>180</v>
      </c>
      <c r="C45" s="126">
        <v>1</v>
      </c>
      <c r="D45" s="74">
        <v>1</v>
      </c>
    </row>
    <row r="46" spans="1:4" ht="15" customHeight="1">
      <c r="A46" s="73" t="s">
        <v>136</v>
      </c>
      <c r="B46" s="97" t="s">
        <v>137</v>
      </c>
      <c r="C46" s="126">
        <v>0.94</v>
      </c>
      <c r="D46" s="126">
        <v>0.94</v>
      </c>
    </row>
    <row r="47" spans="1:4" ht="15" customHeight="1">
      <c r="A47" s="73" t="s">
        <v>140</v>
      </c>
      <c r="B47" s="97" t="s">
        <v>141</v>
      </c>
      <c r="C47" s="126">
        <v>0.24</v>
      </c>
      <c r="D47" s="126">
        <v>0.24</v>
      </c>
    </row>
    <row r="48" spans="1:4" ht="27" customHeight="1">
      <c r="A48" s="213" t="s">
        <v>323</v>
      </c>
      <c r="B48" s="213"/>
      <c r="C48" s="213"/>
      <c r="D48" s="213"/>
    </row>
    <row r="49" spans="1:4" ht="26.25" customHeight="1">
      <c r="A49" s="121" t="s">
        <v>41</v>
      </c>
      <c r="B49" s="121" t="s">
        <v>20</v>
      </c>
      <c r="C49" s="121" t="s">
        <v>122</v>
      </c>
      <c r="D49" s="121" t="s">
        <v>19</v>
      </c>
    </row>
    <row r="50" spans="1:4" ht="15" customHeight="1">
      <c r="A50" s="73" t="s">
        <v>142</v>
      </c>
      <c r="B50" s="97" t="s">
        <v>143</v>
      </c>
      <c r="C50" s="126">
        <v>1</v>
      </c>
      <c r="D50" s="126">
        <v>1</v>
      </c>
    </row>
    <row r="51" spans="1:4" ht="15" customHeight="1">
      <c r="A51" s="73" t="s">
        <v>197</v>
      </c>
      <c r="B51" s="97" t="s">
        <v>198</v>
      </c>
      <c r="C51" s="126">
        <v>1</v>
      </c>
      <c r="D51" s="126">
        <v>1</v>
      </c>
    </row>
    <row r="52" spans="1:4" ht="15" customHeight="1">
      <c r="A52" s="73" t="s">
        <v>225</v>
      </c>
      <c r="B52" s="111" t="s">
        <v>226</v>
      </c>
      <c r="C52" s="126">
        <v>1</v>
      </c>
      <c r="D52" s="126">
        <v>1</v>
      </c>
    </row>
    <row r="53" spans="1:4" ht="15" customHeight="1">
      <c r="A53" s="73" t="s">
        <v>310</v>
      </c>
      <c r="B53" s="97" t="s">
        <v>311</v>
      </c>
      <c r="C53" s="74">
        <v>0.22</v>
      </c>
      <c r="D53" s="132">
        <v>0.22</v>
      </c>
    </row>
    <row r="54" spans="1:4" ht="15" customHeight="1">
      <c r="A54" s="260" t="s">
        <v>125</v>
      </c>
      <c r="B54" s="261" t="s">
        <v>125</v>
      </c>
      <c r="C54" s="261"/>
      <c r="D54" s="262"/>
    </row>
    <row r="55" spans="1:4" ht="15" customHeight="1">
      <c r="A55" s="73" t="s">
        <v>270</v>
      </c>
      <c r="B55" s="97" t="s">
        <v>271</v>
      </c>
      <c r="C55" s="106">
        <v>0.69</v>
      </c>
      <c r="D55" s="106">
        <v>0.69</v>
      </c>
    </row>
    <row r="56" spans="1:4" ht="15" customHeight="1">
      <c r="A56" s="263" t="s">
        <v>279</v>
      </c>
      <c r="B56" s="264"/>
      <c r="C56" s="264"/>
      <c r="D56" s="265"/>
    </row>
    <row r="57" spans="1:4" ht="15" customHeight="1">
      <c r="A57" s="73" t="s">
        <v>278</v>
      </c>
      <c r="B57" s="97" t="s">
        <v>277</v>
      </c>
      <c r="C57" s="127">
        <v>1.2</v>
      </c>
      <c r="D57" s="106">
        <v>1.2</v>
      </c>
    </row>
    <row r="58" spans="1:4" ht="15" customHeight="1">
      <c r="A58" s="263" t="s">
        <v>108</v>
      </c>
      <c r="B58" s="264"/>
      <c r="C58" s="264"/>
      <c r="D58" s="265"/>
    </row>
    <row r="59" spans="1:4" ht="15" customHeight="1">
      <c r="A59" s="73" t="s">
        <v>144</v>
      </c>
      <c r="B59" s="97" t="s">
        <v>145</v>
      </c>
      <c r="C59" s="74">
        <v>2.93</v>
      </c>
      <c r="D59" s="74">
        <v>2.93</v>
      </c>
    </row>
    <row r="60" spans="1:4" ht="15" customHeight="1">
      <c r="A60" s="73" t="s">
        <v>114</v>
      </c>
      <c r="B60" s="97" t="s">
        <v>37</v>
      </c>
      <c r="C60" s="74">
        <v>1.32</v>
      </c>
      <c r="D60" s="74">
        <v>1.32</v>
      </c>
    </row>
    <row r="61" spans="1:4" ht="15" customHeight="1">
      <c r="A61" s="128" t="s">
        <v>242</v>
      </c>
      <c r="B61" s="129" t="s">
        <v>243</v>
      </c>
      <c r="C61" s="126">
        <v>100</v>
      </c>
      <c r="D61" s="74">
        <v>100</v>
      </c>
    </row>
    <row r="62" spans="1:4" ht="15" customHeight="1">
      <c r="A62" s="263" t="s">
        <v>107</v>
      </c>
      <c r="B62" s="264"/>
      <c r="C62" s="264"/>
      <c r="D62" s="265"/>
    </row>
    <row r="63" spans="1:4" ht="15" customHeight="1">
      <c r="A63" s="73" t="s">
        <v>215</v>
      </c>
      <c r="B63" s="111" t="s">
        <v>216</v>
      </c>
      <c r="C63" s="106">
        <v>1</v>
      </c>
      <c r="D63" s="106">
        <v>1</v>
      </c>
    </row>
    <row r="64" spans="1:4" ht="15" customHeight="1">
      <c r="A64" s="260" t="s">
        <v>109</v>
      </c>
      <c r="B64" s="261"/>
      <c r="C64" s="261"/>
      <c r="D64" s="262"/>
    </row>
    <row r="65" spans="1:4" ht="15" customHeight="1">
      <c r="A65" s="73" t="s">
        <v>146</v>
      </c>
      <c r="B65" s="111" t="s">
        <v>147</v>
      </c>
      <c r="C65" s="106" t="s">
        <v>148</v>
      </c>
      <c r="D65" s="106" t="s">
        <v>148</v>
      </c>
    </row>
    <row r="66" spans="1:4" ht="12.6" customHeight="1">
      <c r="A66" s="266"/>
      <c r="B66" s="267"/>
      <c r="C66" s="267"/>
      <c r="D66" s="268"/>
    </row>
    <row r="67" spans="1:4" ht="24.75" customHeight="1">
      <c r="A67" s="121" t="s">
        <v>41</v>
      </c>
      <c r="B67" s="121" t="s">
        <v>20</v>
      </c>
      <c r="C67" s="121" t="s">
        <v>122</v>
      </c>
      <c r="D67" s="121" t="s">
        <v>19</v>
      </c>
    </row>
    <row r="68" spans="1:4" ht="15" customHeight="1">
      <c r="A68" s="260" t="s">
        <v>109</v>
      </c>
      <c r="B68" s="261"/>
      <c r="C68" s="261"/>
      <c r="D68" s="262"/>
    </row>
    <row r="69" spans="1:4" ht="15" customHeight="1">
      <c r="A69" s="73" t="s">
        <v>112</v>
      </c>
      <c r="B69" s="97" t="s">
        <v>43</v>
      </c>
      <c r="C69" s="106">
        <v>0.4</v>
      </c>
      <c r="D69" s="106">
        <v>0.4</v>
      </c>
    </row>
    <row r="70" spans="1:4" ht="15" customHeight="1">
      <c r="A70" s="263" t="s">
        <v>108</v>
      </c>
      <c r="B70" s="264"/>
      <c r="C70" s="264"/>
      <c r="D70" s="265"/>
    </row>
    <row r="71" spans="1:4" ht="15" customHeight="1">
      <c r="A71" s="73" t="s">
        <v>258</v>
      </c>
      <c r="B71" s="97" t="s">
        <v>259</v>
      </c>
      <c r="C71" s="106">
        <v>1.9</v>
      </c>
      <c r="D71" s="106">
        <v>1.9</v>
      </c>
    </row>
    <row r="72" spans="1:4">
      <c r="A72" s="260"/>
      <c r="B72" s="261"/>
      <c r="C72" s="261"/>
      <c r="D72" s="262"/>
    </row>
    <row r="73" spans="1:4">
      <c r="A73" s="73" t="s">
        <v>254</v>
      </c>
      <c r="B73" s="97" t="s">
        <v>255</v>
      </c>
      <c r="C73" s="106">
        <v>0.1</v>
      </c>
      <c r="D73" s="106">
        <v>0.1</v>
      </c>
    </row>
  </sheetData>
  <mergeCells count="20">
    <mergeCell ref="A56:D56"/>
    <mergeCell ref="A13:D13"/>
    <mergeCell ref="A70:D70"/>
    <mergeCell ref="A72:D72"/>
    <mergeCell ref="A31:D31"/>
    <mergeCell ref="A64:D64"/>
    <mergeCell ref="A68:D68"/>
    <mergeCell ref="A66:D66"/>
    <mergeCell ref="A58:D58"/>
    <mergeCell ref="A36:D36"/>
    <mergeCell ref="A34:D34"/>
    <mergeCell ref="A62:D62"/>
    <mergeCell ref="A54:D54"/>
    <mergeCell ref="A48:D48"/>
    <mergeCell ref="A1:D1"/>
    <mergeCell ref="A3:D3"/>
    <mergeCell ref="A28:D28"/>
    <mergeCell ref="A18:D18"/>
    <mergeCell ref="A15:D15"/>
    <mergeCell ref="A21:D21"/>
  </mergeCells>
  <pageMargins left="0.23622047244094499" right="0.23622047244094499" top="0.74803149606299202" bottom="0.74803149606299202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zoomScale="90" zoomScaleNormal="90" workbookViewId="0">
      <selection activeCell="G12" sqref="G12:I1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9" ht="22.5">
      <c r="B1" s="269" t="s">
        <v>0</v>
      </c>
      <c r="C1" s="270"/>
      <c r="D1" s="271"/>
      <c r="E1" s="7"/>
      <c r="F1" s="14"/>
      <c r="G1" s="14"/>
      <c r="H1" s="14"/>
      <c r="I1" s="14"/>
    </row>
    <row r="2" spans="2:9" ht="16.5" customHeight="1">
      <c r="B2" s="272"/>
      <c r="C2" s="273"/>
      <c r="D2" s="274"/>
      <c r="E2" s="7"/>
      <c r="F2" s="14"/>
      <c r="G2" s="14"/>
      <c r="H2" s="14"/>
      <c r="I2" s="14"/>
    </row>
    <row r="3" spans="2:9" ht="22.5">
      <c r="B3" s="280" t="s">
        <v>321</v>
      </c>
      <c r="C3" s="281"/>
      <c r="D3" s="281"/>
      <c r="E3" s="281"/>
      <c r="F3" s="281"/>
      <c r="G3" s="281"/>
      <c r="H3" s="281"/>
      <c r="I3" s="282"/>
    </row>
    <row r="4" spans="2:9" s="36" customFormat="1" ht="21"/>
    <row r="5" spans="2:9" ht="24.75">
      <c r="B5" s="283" t="s">
        <v>322</v>
      </c>
      <c r="C5" s="284"/>
      <c r="D5" s="284"/>
      <c r="E5" s="284"/>
      <c r="F5" s="284"/>
      <c r="G5" s="284"/>
      <c r="H5" s="284"/>
      <c r="I5" s="285"/>
    </row>
    <row r="6" spans="2:9" ht="30">
      <c r="B6" s="26" t="s">
        <v>15</v>
      </c>
      <c r="C6" s="27" t="s">
        <v>20</v>
      </c>
      <c r="D6" s="27" t="s">
        <v>22</v>
      </c>
      <c r="E6" s="27" t="s">
        <v>23</v>
      </c>
      <c r="F6" s="27" t="s">
        <v>24</v>
      </c>
      <c r="G6" s="28" t="s">
        <v>28</v>
      </c>
      <c r="H6" s="28" t="s">
        <v>18</v>
      </c>
      <c r="I6" s="29" t="s">
        <v>7</v>
      </c>
    </row>
    <row r="7" spans="2:9" ht="22.5">
      <c r="B7" s="286" t="s">
        <v>29</v>
      </c>
      <c r="C7" s="287"/>
      <c r="D7" s="287"/>
      <c r="E7" s="287"/>
      <c r="F7" s="287"/>
      <c r="G7" s="287"/>
      <c r="H7" s="287"/>
      <c r="I7" s="288"/>
    </row>
    <row r="8" spans="2:9" ht="22.5">
      <c r="B8" s="30" t="s">
        <v>44</v>
      </c>
      <c r="C8" s="31" t="s">
        <v>45</v>
      </c>
      <c r="D8" s="130">
        <v>0.09</v>
      </c>
      <c r="E8" s="130">
        <v>0.09</v>
      </c>
      <c r="F8" s="130">
        <v>0.09</v>
      </c>
      <c r="G8" s="33">
        <v>2</v>
      </c>
      <c r="H8" s="33">
        <v>1000000</v>
      </c>
      <c r="I8" s="33">
        <v>90000</v>
      </c>
    </row>
    <row r="9" spans="2:9" ht="22.5">
      <c r="B9" s="32" t="s">
        <v>312</v>
      </c>
      <c r="C9" s="289"/>
      <c r="D9" s="290"/>
      <c r="E9" s="290"/>
      <c r="F9" s="291"/>
      <c r="G9" s="33">
        <f>G8</f>
        <v>2</v>
      </c>
      <c r="H9" s="33">
        <f t="shared" ref="H9:I9" si="0">H8</f>
        <v>1000000</v>
      </c>
      <c r="I9" s="33">
        <f t="shared" si="0"/>
        <v>90000</v>
      </c>
    </row>
    <row r="10" spans="2:9" ht="22.5">
      <c r="B10" s="286" t="s">
        <v>92</v>
      </c>
      <c r="C10" s="287"/>
      <c r="D10" s="287"/>
      <c r="E10" s="287"/>
      <c r="F10" s="287"/>
      <c r="G10" s="287"/>
      <c r="H10" s="287"/>
      <c r="I10" s="288"/>
    </row>
    <row r="11" spans="2:9" ht="22.5">
      <c r="B11" s="30" t="s">
        <v>166</v>
      </c>
      <c r="C11" s="31" t="s">
        <v>167</v>
      </c>
      <c r="D11" s="130">
        <v>10</v>
      </c>
      <c r="E11" s="130">
        <v>10</v>
      </c>
      <c r="F11" s="130">
        <v>10</v>
      </c>
      <c r="G11" s="33">
        <v>1</v>
      </c>
      <c r="H11" s="33">
        <v>100000</v>
      </c>
      <c r="I11" s="33">
        <v>1000000</v>
      </c>
    </row>
    <row r="12" spans="2:9" ht="22.5">
      <c r="B12" s="32" t="s">
        <v>320</v>
      </c>
      <c r="C12" s="289"/>
      <c r="D12" s="290"/>
      <c r="E12" s="290"/>
      <c r="F12" s="291"/>
      <c r="G12" s="33">
        <f>G11</f>
        <v>1</v>
      </c>
      <c r="H12" s="33">
        <f t="shared" ref="H12:I12" si="1">H11</f>
        <v>100000</v>
      </c>
      <c r="I12" s="33">
        <f t="shared" si="1"/>
        <v>1000000</v>
      </c>
    </row>
    <row r="13" spans="2:9" ht="22.5">
      <c r="B13" s="34" t="s">
        <v>313</v>
      </c>
      <c r="C13" s="292"/>
      <c r="D13" s="293"/>
      <c r="E13" s="293"/>
      <c r="F13" s="294"/>
      <c r="G13" s="35">
        <f>G12+G9</f>
        <v>3</v>
      </c>
      <c r="H13" s="35">
        <f t="shared" ref="H13:I13" si="2">H12+H9</f>
        <v>1100000</v>
      </c>
      <c r="I13" s="35">
        <f t="shared" si="2"/>
        <v>1090000</v>
      </c>
    </row>
    <row r="14" spans="2:9" s="7" customFormat="1" ht="11.25" customHeight="1"/>
    <row r="15" spans="2:9" ht="17.25" customHeight="1">
      <c r="B15" s="278" t="s">
        <v>193</v>
      </c>
      <c r="C15" s="279"/>
      <c r="D15" s="279"/>
      <c r="E15" s="279"/>
      <c r="F15" s="279"/>
      <c r="G15" s="279"/>
      <c r="H15" s="279"/>
      <c r="I15" s="279"/>
    </row>
    <row r="16" spans="2:9" ht="15" customHeight="1">
      <c r="B16" s="275" t="s">
        <v>15</v>
      </c>
      <c r="C16" s="276"/>
      <c r="D16" s="277"/>
      <c r="E16" s="275" t="s">
        <v>20</v>
      </c>
      <c r="F16" s="277"/>
      <c r="G16" s="275" t="s">
        <v>46</v>
      </c>
      <c r="H16" s="276"/>
      <c r="I16" s="277"/>
    </row>
    <row r="17" spans="2:9" ht="15" customHeight="1">
      <c r="B17" s="223" t="s">
        <v>29</v>
      </c>
      <c r="C17" s="224"/>
      <c r="D17" s="224"/>
      <c r="E17" s="224"/>
      <c r="F17" s="224"/>
      <c r="G17" s="224"/>
      <c r="H17" s="224"/>
      <c r="I17" s="225"/>
    </row>
    <row r="18" spans="2:9" ht="15" customHeight="1">
      <c r="B18" s="304" t="s">
        <v>262</v>
      </c>
      <c r="C18" s="305"/>
      <c r="D18" s="306"/>
      <c r="E18" s="307" t="s">
        <v>263</v>
      </c>
      <c r="F18" s="309"/>
      <c r="G18" s="307" t="s">
        <v>90</v>
      </c>
      <c r="H18" s="308"/>
      <c r="I18" s="309"/>
    </row>
    <row r="19" spans="2:9" ht="15" customHeight="1">
      <c r="B19" s="304" t="s">
        <v>88</v>
      </c>
      <c r="C19" s="305"/>
      <c r="D19" s="306"/>
      <c r="E19" s="307" t="s">
        <v>89</v>
      </c>
      <c r="F19" s="309"/>
      <c r="G19" s="307" t="s">
        <v>90</v>
      </c>
      <c r="H19" s="308"/>
      <c r="I19" s="309"/>
    </row>
    <row r="20" spans="2:9" ht="15" customHeight="1">
      <c r="B20" s="310" t="s">
        <v>92</v>
      </c>
      <c r="C20" s="311"/>
      <c r="D20" s="311"/>
      <c r="E20" s="311"/>
      <c r="F20" s="311"/>
      <c r="G20" s="311"/>
      <c r="H20" s="311"/>
      <c r="I20" s="312"/>
    </row>
    <row r="21" spans="2:9" ht="15" customHeight="1">
      <c r="B21" s="304" t="s">
        <v>170</v>
      </c>
      <c r="C21" s="305"/>
      <c r="D21" s="306"/>
      <c r="E21" s="307" t="s">
        <v>171</v>
      </c>
      <c r="F21" s="309" t="s">
        <v>171</v>
      </c>
      <c r="G21" s="307">
        <v>9.5</v>
      </c>
      <c r="H21" s="308"/>
      <c r="I21" s="309"/>
    </row>
    <row r="22" spans="2:9" ht="15" customHeight="1">
      <c r="B22" s="295" t="s">
        <v>184</v>
      </c>
      <c r="C22" s="296"/>
      <c r="D22" s="297"/>
      <c r="E22" s="298" t="s">
        <v>185</v>
      </c>
      <c r="F22" s="299"/>
      <c r="G22" s="298">
        <v>1</v>
      </c>
      <c r="H22" s="300"/>
      <c r="I22" s="299"/>
    </row>
    <row r="23" spans="2:9" ht="15" customHeight="1">
      <c r="B23" s="295" t="s">
        <v>217</v>
      </c>
      <c r="C23" s="296"/>
      <c r="D23" s="297"/>
      <c r="E23" s="298" t="s">
        <v>218</v>
      </c>
      <c r="F23" s="299"/>
      <c r="G23" s="298" t="s">
        <v>90</v>
      </c>
      <c r="H23" s="300"/>
      <c r="I23" s="299"/>
    </row>
    <row r="24" spans="2:9" ht="15" customHeight="1">
      <c r="B24" s="295" t="s">
        <v>159</v>
      </c>
      <c r="C24" s="296"/>
      <c r="D24" s="297"/>
      <c r="E24" s="298" t="s">
        <v>158</v>
      </c>
      <c r="F24" s="299"/>
      <c r="G24" s="298" t="s">
        <v>90</v>
      </c>
      <c r="H24" s="300"/>
      <c r="I24" s="299"/>
    </row>
    <row r="25" spans="2:9" ht="15" customHeight="1">
      <c r="B25" s="301" t="s">
        <v>125</v>
      </c>
      <c r="C25" s="302"/>
      <c r="D25" s="302"/>
      <c r="E25" s="302"/>
      <c r="F25" s="302"/>
      <c r="G25" s="302"/>
      <c r="H25" s="302"/>
      <c r="I25" s="303"/>
    </row>
    <row r="26" spans="2:9" ht="15" customHeight="1">
      <c r="B26" s="295" t="s">
        <v>231</v>
      </c>
      <c r="C26" s="296"/>
      <c r="D26" s="297"/>
      <c r="E26" s="298" t="s">
        <v>232</v>
      </c>
      <c r="F26" s="299"/>
      <c r="G26" s="298">
        <v>1</v>
      </c>
      <c r="H26" s="300"/>
      <c r="I26" s="299"/>
    </row>
    <row r="27" spans="2:9" ht="15" customHeight="1">
      <c r="B27" s="295" t="s">
        <v>177</v>
      </c>
      <c r="C27" s="296"/>
      <c r="D27" s="297"/>
      <c r="E27" s="298" t="s">
        <v>176</v>
      </c>
      <c r="F27" s="299"/>
      <c r="G27" s="298" t="s">
        <v>90</v>
      </c>
      <c r="H27" s="300"/>
      <c r="I27" s="299"/>
    </row>
    <row r="28" spans="2:9" ht="25.5" customHeight="1"/>
    <row r="29" spans="2:9" ht="22.5"/>
  </sheetData>
  <mergeCells count="39">
    <mergeCell ref="G18:I18"/>
    <mergeCell ref="B17:I17"/>
    <mergeCell ref="B18:D18"/>
    <mergeCell ref="E18:F18"/>
    <mergeCell ref="B20:I20"/>
    <mergeCell ref="B19:D19"/>
    <mergeCell ref="E19:F19"/>
    <mergeCell ref="G19:I19"/>
    <mergeCell ref="B21:D21"/>
    <mergeCell ref="G21:I21"/>
    <mergeCell ref="E21:F21"/>
    <mergeCell ref="B22:D22"/>
    <mergeCell ref="E22:F22"/>
    <mergeCell ref="G22:I22"/>
    <mergeCell ref="B23:D23"/>
    <mergeCell ref="E23:F23"/>
    <mergeCell ref="G23:I23"/>
    <mergeCell ref="B25:I25"/>
    <mergeCell ref="B27:D27"/>
    <mergeCell ref="E27:F27"/>
    <mergeCell ref="G27:I27"/>
    <mergeCell ref="B24:D24"/>
    <mergeCell ref="E24:F24"/>
    <mergeCell ref="G24:I24"/>
    <mergeCell ref="B26:D26"/>
    <mergeCell ref="E26:F26"/>
    <mergeCell ref="G26:I26"/>
    <mergeCell ref="B1:D2"/>
    <mergeCell ref="B16:D16"/>
    <mergeCell ref="E16:F16"/>
    <mergeCell ref="G16:I16"/>
    <mergeCell ref="B15:I15"/>
    <mergeCell ref="B3:I3"/>
    <mergeCell ref="B5:I5"/>
    <mergeCell ref="B7:I7"/>
    <mergeCell ref="C9:F9"/>
    <mergeCell ref="C13:F13"/>
    <mergeCell ref="B10:I10"/>
    <mergeCell ref="C12:F12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zoomScale="90" zoomScaleNormal="90" workbookViewId="0">
      <selection activeCell="F17" sqref="F17"/>
    </sheetView>
  </sheetViews>
  <sheetFormatPr defaultColWidth="9.140625" defaultRowHeight="15.75"/>
  <cols>
    <col min="1" max="1" width="3" style="135" customWidth="1"/>
    <col min="2" max="2" width="35.140625" style="135" customWidth="1"/>
    <col min="3" max="3" width="8.7109375" style="141" customWidth="1"/>
    <col min="4" max="4" width="22.140625" style="161" customWidth="1"/>
    <col min="5" max="5" width="19.28515625" style="162" customWidth="1"/>
    <col min="6" max="6" width="17.7109375" style="162" customWidth="1"/>
    <col min="7" max="7" width="10.85546875" style="135" bestFit="1" customWidth="1"/>
    <col min="8" max="8" width="9.85546875" style="135" bestFit="1" customWidth="1"/>
    <col min="9" max="9" width="11.85546875" style="135" bestFit="1" customWidth="1"/>
    <col min="10" max="256" width="9.140625" style="135"/>
    <col min="257" max="257" width="3" style="135" customWidth="1"/>
    <col min="258" max="258" width="35.140625" style="135" customWidth="1"/>
    <col min="259" max="259" width="8.7109375" style="135" customWidth="1"/>
    <col min="260" max="260" width="22.140625" style="135" customWidth="1"/>
    <col min="261" max="261" width="19.28515625" style="135" customWidth="1"/>
    <col min="262" max="262" width="17.7109375" style="135" customWidth="1"/>
    <col min="263" max="263" width="10.85546875" style="135" bestFit="1" customWidth="1"/>
    <col min="264" max="264" width="9.85546875" style="135" bestFit="1" customWidth="1"/>
    <col min="265" max="265" width="11.85546875" style="135" bestFit="1" customWidth="1"/>
    <col min="266" max="512" width="9.140625" style="135"/>
    <col min="513" max="513" width="3" style="135" customWidth="1"/>
    <col min="514" max="514" width="35.140625" style="135" customWidth="1"/>
    <col min="515" max="515" width="8.7109375" style="135" customWidth="1"/>
    <col min="516" max="516" width="22.140625" style="135" customWidth="1"/>
    <col min="517" max="517" width="19.28515625" style="135" customWidth="1"/>
    <col min="518" max="518" width="17.7109375" style="135" customWidth="1"/>
    <col min="519" max="519" width="10.85546875" style="135" bestFit="1" customWidth="1"/>
    <col min="520" max="520" width="9.85546875" style="135" bestFit="1" customWidth="1"/>
    <col min="521" max="521" width="11.85546875" style="135" bestFit="1" customWidth="1"/>
    <col min="522" max="768" width="9.140625" style="135"/>
    <col min="769" max="769" width="3" style="135" customWidth="1"/>
    <col min="770" max="770" width="35.140625" style="135" customWidth="1"/>
    <col min="771" max="771" width="8.7109375" style="135" customWidth="1"/>
    <col min="772" max="772" width="22.140625" style="135" customWidth="1"/>
    <col min="773" max="773" width="19.28515625" style="135" customWidth="1"/>
    <col min="774" max="774" width="17.7109375" style="135" customWidth="1"/>
    <col min="775" max="775" width="10.85546875" style="135" bestFit="1" customWidth="1"/>
    <col min="776" max="776" width="9.85546875" style="135" bestFit="1" customWidth="1"/>
    <col min="777" max="777" width="11.85546875" style="135" bestFit="1" customWidth="1"/>
    <col min="778" max="1024" width="9.140625" style="135"/>
    <col min="1025" max="1025" width="3" style="135" customWidth="1"/>
    <col min="1026" max="1026" width="35.140625" style="135" customWidth="1"/>
    <col min="1027" max="1027" width="8.7109375" style="135" customWidth="1"/>
    <col min="1028" max="1028" width="22.140625" style="135" customWidth="1"/>
    <col min="1029" max="1029" width="19.28515625" style="135" customWidth="1"/>
    <col min="1030" max="1030" width="17.7109375" style="135" customWidth="1"/>
    <col min="1031" max="1031" width="10.85546875" style="135" bestFit="1" customWidth="1"/>
    <col min="1032" max="1032" width="9.85546875" style="135" bestFit="1" customWidth="1"/>
    <col min="1033" max="1033" width="11.85546875" style="135" bestFit="1" customWidth="1"/>
    <col min="1034" max="1280" width="9.140625" style="135"/>
    <col min="1281" max="1281" width="3" style="135" customWidth="1"/>
    <col min="1282" max="1282" width="35.140625" style="135" customWidth="1"/>
    <col min="1283" max="1283" width="8.7109375" style="135" customWidth="1"/>
    <col min="1284" max="1284" width="22.140625" style="135" customWidth="1"/>
    <col min="1285" max="1285" width="19.28515625" style="135" customWidth="1"/>
    <col min="1286" max="1286" width="17.7109375" style="135" customWidth="1"/>
    <col min="1287" max="1287" width="10.85546875" style="135" bestFit="1" customWidth="1"/>
    <col min="1288" max="1288" width="9.85546875" style="135" bestFit="1" customWidth="1"/>
    <col min="1289" max="1289" width="11.85546875" style="135" bestFit="1" customWidth="1"/>
    <col min="1290" max="1536" width="9.140625" style="135"/>
    <col min="1537" max="1537" width="3" style="135" customWidth="1"/>
    <col min="1538" max="1538" width="35.140625" style="135" customWidth="1"/>
    <col min="1539" max="1539" width="8.7109375" style="135" customWidth="1"/>
    <col min="1540" max="1540" width="22.140625" style="135" customWidth="1"/>
    <col min="1541" max="1541" width="19.28515625" style="135" customWidth="1"/>
    <col min="1542" max="1542" width="17.7109375" style="135" customWidth="1"/>
    <col min="1543" max="1543" width="10.85546875" style="135" bestFit="1" customWidth="1"/>
    <col min="1544" max="1544" width="9.85546875" style="135" bestFit="1" customWidth="1"/>
    <col min="1545" max="1545" width="11.85546875" style="135" bestFit="1" customWidth="1"/>
    <col min="1546" max="1792" width="9.140625" style="135"/>
    <col min="1793" max="1793" width="3" style="135" customWidth="1"/>
    <col min="1794" max="1794" width="35.140625" style="135" customWidth="1"/>
    <col min="1795" max="1795" width="8.7109375" style="135" customWidth="1"/>
    <col min="1796" max="1796" width="22.140625" style="135" customWidth="1"/>
    <col min="1797" max="1797" width="19.28515625" style="135" customWidth="1"/>
    <col min="1798" max="1798" width="17.7109375" style="135" customWidth="1"/>
    <col min="1799" max="1799" width="10.85546875" style="135" bestFit="1" customWidth="1"/>
    <col min="1800" max="1800" width="9.85546875" style="135" bestFit="1" customWidth="1"/>
    <col min="1801" max="1801" width="11.85546875" style="135" bestFit="1" customWidth="1"/>
    <col min="1802" max="2048" width="9.140625" style="135"/>
    <col min="2049" max="2049" width="3" style="135" customWidth="1"/>
    <col min="2050" max="2050" width="35.140625" style="135" customWidth="1"/>
    <col min="2051" max="2051" width="8.7109375" style="135" customWidth="1"/>
    <col min="2052" max="2052" width="22.140625" style="135" customWidth="1"/>
    <col min="2053" max="2053" width="19.28515625" style="135" customWidth="1"/>
    <col min="2054" max="2054" width="17.7109375" style="135" customWidth="1"/>
    <col min="2055" max="2055" width="10.85546875" style="135" bestFit="1" customWidth="1"/>
    <col min="2056" max="2056" width="9.85546875" style="135" bestFit="1" customWidth="1"/>
    <col min="2057" max="2057" width="11.85546875" style="135" bestFit="1" customWidth="1"/>
    <col min="2058" max="2304" width="9.140625" style="135"/>
    <col min="2305" max="2305" width="3" style="135" customWidth="1"/>
    <col min="2306" max="2306" width="35.140625" style="135" customWidth="1"/>
    <col min="2307" max="2307" width="8.7109375" style="135" customWidth="1"/>
    <col min="2308" max="2308" width="22.140625" style="135" customWidth="1"/>
    <col min="2309" max="2309" width="19.28515625" style="135" customWidth="1"/>
    <col min="2310" max="2310" width="17.7109375" style="135" customWidth="1"/>
    <col min="2311" max="2311" width="10.85546875" style="135" bestFit="1" customWidth="1"/>
    <col min="2312" max="2312" width="9.85546875" style="135" bestFit="1" customWidth="1"/>
    <col min="2313" max="2313" width="11.85546875" style="135" bestFit="1" customWidth="1"/>
    <col min="2314" max="2560" width="9.140625" style="135"/>
    <col min="2561" max="2561" width="3" style="135" customWidth="1"/>
    <col min="2562" max="2562" width="35.140625" style="135" customWidth="1"/>
    <col min="2563" max="2563" width="8.7109375" style="135" customWidth="1"/>
    <col min="2564" max="2564" width="22.140625" style="135" customWidth="1"/>
    <col min="2565" max="2565" width="19.28515625" style="135" customWidth="1"/>
    <col min="2566" max="2566" width="17.7109375" style="135" customWidth="1"/>
    <col min="2567" max="2567" width="10.85546875" style="135" bestFit="1" customWidth="1"/>
    <col min="2568" max="2568" width="9.85546875" style="135" bestFit="1" customWidth="1"/>
    <col min="2569" max="2569" width="11.85546875" style="135" bestFit="1" customWidth="1"/>
    <col min="2570" max="2816" width="9.140625" style="135"/>
    <col min="2817" max="2817" width="3" style="135" customWidth="1"/>
    <col min="2818" max="2818" width="35.140625" style="135" customWidth="1"/>
    <col min="2819" max="2819" width="8.7109375" style="135" customWidth="1"/>
    <col min="2820" max="2820" width="22.140625" style="135" customWidth="1"/>
    <col min="2821" max="2821" width="19.28515625" style="135" customWidth="1"/>
    <col min="2822" max="2822" width="17.7109375" style="135" customWidth="1"/>
    <col min="2823" max="2823" width="10.85546875" style="135" bestFit="1" customWidth="1"/>
    <col min="2824" max="2824" width="9.85546875" style="135" bestFit="1" customWidth="1"/>
    <col min="2825" max="2825" width="11.85546875" style="135" bestFit="1" customWidth="1"/>
    <col min="2826" max="3072" width="9.140625" style="135"/>
    <col min="3073" max="3073" width="3" style="135" customWidth="1"/>
    <col min="3074" max="3074" width="35.140625" style="135" customWidth="1"/>
    <col min="3075" max="3075" width="8.7109375" style="135" customWidth="1"/>
    <col min="3076" max="3076" width="22.140625" style="135" customWidth="1"/>
    <col min="3077" max="3077" width="19.28515625" style="135" customWidth="1"/>
    <col min="3078" max="3078" width="17.7109375" style="135" customWidth="1"/>
    <col min="3079" max="3079" width="10.85546875" style="135" bestFit="1" customWidth="1"/>
    <col min="3080" max="3080" width="9.85546875" style="135" bestFit="1" customWidth="1"/>
    <col min="3081" max="3081" width="11.85546875" style="135" bestFit="1" customWidth="1"/>
    <col min="3082" max="3328" width="9.140625" style="135"/>
    <col min="3329" max="3329" width="3" style="135" customWidth="1"/>
    <col min="3330" max="3330" width="35.140625" style="135" customWidth="1"/>
    <col min="3331" max="3331" width="8.7109375" style="135" customWidth="1"/>
    <col min="3332" max="3332" width="22.140625" style="135" customWidth="1"/>
    <col min="3333" max="3333" width="19.28515625" style="135" customWidth="1"/>
    <col min="3334" max="3334" width="17.7109375" style="135" customWidth="1"/>
    <col min="3335" max="3335" width="10.85546875" style="135" bestFit="1" customWidth="1"/>
    <col min="3336" max="3336" width="9.85546875" style="135" bestFit="1" customWidth="1"/>
    <col min="3337" max="3337" width="11.85546875" style="135" bestFit="1" customWidth="1"/>
    <col min="3338" max="3584" width="9.140625" style="135"/>
    <col min="3585" max="3585" width="3" style="135" customWidth="1"/>
    <col min="3586" max="3586" width="35.140625" style="135" customWidth="1"/>
    <col min="3587" max="3587" width="8.7109375" style="135" customWidth="1"/>
    <col min="3588" max="3588" width="22.140625" style="135" customWidth="1"/>
    <col min="3589" max="3589" width="19.28515625" style="135" customWidth="1"/>
    <col min="3590" max="3590" width="17.7109375" style="135" customWidth="1"/>
    <col min="3591" max="3591" width="10.85546875" style="135" bestFit="1" customWidth="1"/>
    <col min="3592" max="3592" width="9.85546875" style="135" bestFit="1" customWidth="1"/>
    <col min="3593" max="3593" width="11.85546875" style="135" bestFit="1" customWidth="1"/>
    <col min="3594" max="3840" width="9.140625" style="135"/>
    <col min="3841" max="3841" width="3" style="135" customWidth="1"/>
    <col min="3842" max="3842" width="35.140625" style="135" customWidth="1"/>
    <col min="3843" max="3843" width="8.7109375" style="135" customWidth="1"/>
    <col min="3844" max="3844" width="22.140625" style="135" customWidth="1"/>
    <col min="3845" max="3845" width="19.28515625" style="135" customWidth="1"/>
    <col min="3846" max="3846" width="17.7109375" style="135" customWidth="1"/>
    <col min="3847" max="3847" width="10.85546875" style="135" bestFit="1" customWidth="1"/>
    <col min="3848" max="3848" width="9.85546875" style="135" bestFit="1" customWidth="1"/>
    <col min="3849" max="3849" width="11.85546875" style="135" bestFit="1" customWidth="1"/>
    <col min="3850" max="4096" width="9.140625" style="135"/>
    <col min="4097" max="4097" width="3" style="135" customWidth="1"/>
    <col min="4098" max="4098" width="35.140625" style="135" customWidth="1"/>
    <col min="4099" max="4099" width="8.7109375" style="135" customWidth="1"/>
    <col min="4100" max="4100" width="22.140625" style="135" customWidth="1"/>
    <col min="4101" max="4101" width="19.28515625" style="135" customWidth="1"/>
    <col min="4102" max="4102" width="17.7109375" style="135" customWidth="1"/>
    <col min="4103" max="4103" width="10.85546875" style="135" bestFit="1" customWidth="1"/>
    <col min="4104" max="4104" width="9.85546875" style="135" bestFit="1" customWidth="1"/>
    <col min="4105" max="4105" width="11.85546875" style="135" bestFit="1" customWidth="1"/>
    <col min="4106" max="4352" width="9.140625" style="135"/>
    <col min="4353" max="4353" width="3" style="135" customWidth="1"/>
    <col min="4354" max="4354" width="35.140625" style="135" customWidth="1"/>
    <col min="4355" max="4355" width="8.7109375" style="135" customWidth="1"/>
    <col min="4356" max="4356" width="22.140625" style="135" customWidth="1"/>
    <col min="4357" max="4357" width="19.28515625" style="135" customWidth="1"/>
    <col min="4358" max="4358" width="17.7109375" style="135" customWidth="1"/>
    <col min="4359" max="4359" width="10.85546875" style="135" bestFit="1" customWidth="1"/>
    <col min="4360" max="4360" width="9.85546875" style="135" bestFit="1" customWidth="1"/>
    <col min="4361" max="4361" width="11.85546875" style="135" bestFit="1" customWidth="1"/>
    <col min="4362" max="4608" width="9.140625" style="135"/>
    <col min="4609" max="4609" width="3" style="135" customWidth="1"/>
    <col min="4610" max="4610" width="35.140625" style="135" customWidth="1"/>
    <col min="4611" max="4611" width="8.7109375" style="135" customWidth="1"/>
    <col min="4612" max="4612" width="22.140625" style="135" customWidth="1"/>
    <col min="4613" max="4613" width="19.28515625" style="135" customWidth="1"/>
    <col min="4614" max="4614" width="17.7109375" style="135" customWidth="1"/>
    <col min="4615" max="4615" width="10.85546875" style="135" bestFit="1" customWidth="1"/>
    <col min="4616" max="4616" width="9.85546875" style="135" bestFit="1" customWidth="1"/>
    <col min="4617" max="4617" width="11.85546875" style="135" bestFit="1" customWidth="1"/>
    <col min="4618" max="4864" width="9.140625" style="135"/>
    <col min="4865" max="4865" width="3" style="135" customWidth="1"/>
    <col min="4866" max="4866" width="35.140625" style="135" customWidth="1"/>
    <col min="4867" max="4867" width="8.7109375" style="135" customWidth="1"/>
    <col min="4868" max="4868" width="22.140625" style="135" customWidth="1"/>
    <col min="4869" max="4869" width="19.28515625" style="135" customWidth="1"/>
    <col min="4870" max="4870" width="17.7109375" style="135" customWidth="1"/>
    <col min="4871" max="4871" width="10.85546875" style="135" bestFit="1" customWidth="1"/>
    <col min="4872" max="4872" width="9.85546875" style="135" bestFit="1" customWidth="1"/>
    <col min="4873" max="4873" width="11.85546875" style="135" bestFit="1" customWidth="1"/>
    <col min="4874" max="5120" width="9.140625" style="135"/>
    <col min="5121" max="5121" width="3" style="135" customWidth="1"/>
    <col min="5122" max="5122" width="35.140625" style="135" customWidth="1"/>
    <col min="5123" max="5123" width="8.7109375" style="135" customWidth="1"/>
    <col min="5124" max="5124" width="22.140625" style="135" customWidth="1"/>
    <col min="5125" max="5125" width="19.28515625" style="135" customWidth="1"/>
    <col min="5126" max="5126" width="17.7109375" style="135" customWidth="1"/>
    <col min="5127" max="5127" width="10.85546875" style="135" bestFit="1" customWidth="1"/>
    <col min="5128" max="5128" width="9.85546875" style="135" bestFit="1" customWidth="1"/>
    <col min="5129" max="5129" width="11.85546875" style="135" bestFit="1" customWidth="1"/>
    <col min="5130" max="5376" width="9.140625" style="135"/>
    <col min="5377" max="5377" width="3" style="135" customWidth="1"/>
    <col min="5378" max="5378" width="35.140625" style="135" customWidth="1"/>
    <col min="5379" max="5379" width="8.7109375" style="135" customWidth="1"/>
    <col min="5380" max="5380" width="22.140625" style="135" customWidth="1"/>
    <col min="5381" max="5381" width="19.28515625" style="135" customWidth="1"/>
    <col min="5382" max="5382" width="17.7109375" style="135" customWidth="1"/>
    <col min="5383" max="5383" width="10.85546875" style="135" bestFit="1" customWidth="1"/>
    <col min="5384" max="5384" width="9.85546875" style="135" bestFit="1" customWidth="1"/>
    <col min="5385" max="5385" width="11.85546875" style="135" bestFit="1" customWidth="1"/>
    <col min="5386" max="5632" width="9.140625" style="135"/>
    <col min="5633" max="5633" width="3" style="135" customWidth="1"/>
    <col min="5634" max="5634" width="35.140625" style="135" customWidth="1"/>
    <col min="5635" max="5635" width="8.7109375" style="135" customWidth="1"/>
    <col min="5636" max="5636" width="22.140625" style="135" customWidth="1"/>
    <col min="5637" max="5637" width="19.28515625" style="135" customWidth="1"/>
    <col min="5638" max="5638" width="17.7109375" style="135" customWidth="1"/>
    <col min="5639" max="5639" width="10.85546875" style="135" bestFit="1" customWidth="1"/>
    <col min="5640" max="5640" width="9.85546875" style="135" bestFit="1" customWidth="1"/>
    <col min="5641" max="5641" width="11.85546875" style="135" bestFit="1" customWidth="1"/>
    <col min="5642" max="5888" width="9.140625" style="135"/>
    <col min="5889" max="5889" width="3" style="135" customWidth="1"/>
    <col min="5890" max="5890" width="35.140625" style="135" customWidth="1"/>
    <col min="5891" max="5891" width="8.7109375" style="135" customWidth="1"/>
    <col min="5892" max="5892" width="22.140625" style="135" customWidth="1"/>
    <col min="5893" max="5893" width="19.28515625" style="135" customWidth="1"/>
    <col min="5894" max="5894" width="17.7109375" style="135" customWidth="1"/>
    <col min="5895" max="5895" width="10.85546875" style="135" bestFit="1" customWidth="1"/>
    <col min="5896" max="5896" width="9.85546875" style="135" bestFit="1" customWidth="1"/>
    <col min="5897" max="5897" width="11.85546875" style="135" bestFit="1" customWidth="1"/>
    <col min="5898" max="6144" width="9.140625" style="135"/>
    <col min="6145" max="6145" width="3" style="135" customWidth="1"/>
    <col min="6146" max="6146" width="35.140625" style="135" customWidth="1"/>
    <col min="6147" max="6147" width="8.7109375" style="135" customWidth="1"/>
    <col min="6148" max="6148" width="22.140625" style="135" customWidth="1"/>
    <col min="6149" max="6149" width="19.28515625" style="135" customWidth="1"/>
    <col min="6150" max="6150" width="17.7109375" style="135" customWidth="1"/>
    <col min="6151" max="6151" width="10.85546875" style="135" bestFit="1" customWidth="1"/>
    <col min="6152" max="6152" width="9.85546875" style="135" bestFit="1" customWidth="1"/>
    <col min="6153" max="6153" width="11.85546875" style="135" bestFit="1" customWidth="1"/>
    <col min="6154" max="6400" width="9.140625" style="135"/>
    <col min="6401" max="6401" width="3" style="135" customWidth="1"/>
    <col min="6402" max="6402" width="35.140625" style="135" customWidth="1"/>
    <col min="6403" max="6403" width="8.7109375" style="135" customWidth="1"/>
    <col min="6404" max="6404" width="22.140625" style="135" customWidth="1"/>
    <col min="6405" max="6405" width="19.28515625" style="135" customWidth="1"/>
    <col min="6406" max="6406" width="17.7109375" style="135" customWidth="1"/>
    <col min="6407" max="6407" width="10.85546875" style="135" bestFit="1" customWidth="1"/>
    <col min="6408" max="6408" width="9.85546875" style="135" bestFit="1" customWidth="1"/>
    <col min="6409" max="6409" width="11.85546875" style="135" bestFit="1" customWidth="1"/>
    <col min="6410" max="6656" width="9.140625" style="135"/>
    <col min="6657" max="6657" width="3" style="135" customWidth="1"/>
    <col min="6658" max="6658" width="35.140625" style="135" customWidth="1"/>
    <col min="6659" max="6659" width="8.7109375" style="135" customWidth="1"/>
    <col min="6660" max="6660" width="22.140625" style="135" customWidth="1"/>
    <col min="6661" max="6661" width="19.28515625" style="135" customWidth="1"/>
    <col min="6662" max="6662" width="17.7109375" style="135" customWidth="1"/>
    <col min="6663" max="6663" width="10.85546875" style="135" bestFit="1" customWidth="1"/>
    <col min="6664" max="6664" width="9.85546875" style="135" bestFit="1" customWidth="1"/>
    <col min="6665" max="6665" width="11.85546875" style="135" bestFit="1" customWidth="1"/>
    <col min="6666" max="6912" width="9.140625" style="135"/>
    <col min="6913" max="6913" width="3" style="135" customWidth="1"/>
    <col min="6914" max="6914" width="35.140625" style="135" customWidth="1"/>
    <col min="6915" max="6915" width="8.7109375" style="135" customWidth="1"/>
    <col min="6916" max="6916" width="22.140625" style="135" customWidth="1"/>
    <col min="6917" max="6917" width="19.28515625" style="135" customWidth="1"/>
    <col min="6918" max="6918" width="17.7109375" style="135" customWidth="1"/>
    <col min="6919" max="6919" width="10.85546875" style="135" bestFit="1" customWidth="1"/>
    <col min="6920" max="6920" width="9.85546875" style="135" bestFit="1" customWidth="1"/>
    <col min="6921" max="6921" width="11.85546875" style="135" bestFit="1" customWidth="1"/>
    <col min="6922" max="7168" width="9.140625" style="135"/>
    <col min="7169" max="7169" width="3" style="135" customWidth="1"/>
    <col min="7170" max="7170" width="35.140625" style="135" customWidth="1"/>
    <col min="7171" max="7171" width="8.7109375" style="135" customWidth="1"/>
    <col min="7172" max="7172" width="22.140625" style="135" customWidth="1"/>
    <col min="7173" max="7173" width="19.28515625" style="135" customWidth="1"/>
    <col min="7174" max="7174" width="17.7109375" style="135" customWidth="1"/>
    <col min="7175" max="7175" width="10.85546875" style="135" bestFit="1" customWidth="1"/>
    <col min="7176" max="7176" width="9.85546875" style="135" bestFit="1" customWidth="1"/>
    <col min="7177" max="7177" width="11.85546875" style="135" bestFit="1" customWidth="1"/>
    <col min="7178" max="7424" width="9.140625" style="135"/>
    <col min="7425" max="7425" width="3" style="135" customWidth="1"/>
    <col min="7426" max="7426" width="35.140625" style="135" customWidth="1"/>
    <col min="7427" max="7427" width="8.7109375" style="135" customWidth="1"/>
    <col min="7428" max="7428" width="22.140625" style="135" customWidth="1"/>
    <col min="7429" max="7429" width="19.28515625" style="135" customWidth="1"/>
    <col min="7430" max="7430" width="17.7109375" style="135" customWidth="1"/>
    <col min="7431" max="7431" width="10.85546875" style="135" bestFit="1" customWidth="1"/>
    <col min="7432" max="7432" width="9.85546875" style="135" bestFit="1" customWidth="1"/>
    <col min="7433" max="7433" width="11.85546875" style="135" bestFit="1" customWidth="1"/>
    <col min="7434" max="7680" width="9.140625" style="135"/>
    <col min="7681" max="7681" width="3" style="135" customWidth="1"/>
    <col min="7682" max="7682" width="35.140625" style="135" customWidth="1"/>
    <col min="7683" max="7683" width="8.7109375" style="135" customWidth="1"/>
    <col min="7684" max="7684" width="22.140625" style="135" customWidth="1"/>
    <col min="7685" max="7685" width="19.28515625" style="135" customWidth="1"/>
    <col min="7686" max="7686" width="17.7109375" style="135" customWidth="1"/>
    <col min="7687" max="7687" width="10.85546875" style="135" bestFit="1" customWidth="1"/>
    <col min="7688" max="7688" width="9.85546875" style="135" bestFit="1" customWidth="1"/>
    <col min="7689" max="7689" width="11.85546875" style="135" bestFit="1" customWidth="1"/>
    <col min="7690" max="7936" width="9.140625" style="135"/>
    <col min="7937" max="7937" width="3" style="135" customWidth="1"/>
    <col min="7938" max="7938" width="35.140625" style="135" customWidth="1"/>
    <col min="7939" max="7939" width="8.7109375" style="135" customWidth="1"/>
    <col min="7940" max="7940" width="22.140625" style="135" customWidth="1"/>
    <col min="7941" max="7941" width="19.28515625" style="135" customWidth="1"/>
    <col min="7942" max="7942" width="17.7109375" style="135" customWidth="1"/>
    <col min="7943" max="7943" width="10.85546875" style="135" bestFit="1" customWidth="1"/>
    <col min="7944" max="7944" width="9.85546875" style="135" bestFit="1" customWidth="1"/>
    <col min="7945" max="7945" width="11.85546875" style="135" bestFit="1" customWidth="1"/>
    <col min="7946" max="8192" width="9.140625" style="135"/>
    <col min="8193" max="8193" width="3" style="135" customWidth="1"/>
    <col min="8194" max="8194" width="35.140625" style="135" customWidth="1"/>
    <col min="8195" max="8195" width="8.7109375" style="135" customWidth="1"/>
    <col min="8196" max="8196" width="22.140625" style="135" customWidth="1"/>
    <col min="8197" max="8197" width="19.28515625" style="135" customWidth="1"/>
    <col min="8198" max="8198" width="17.7109375" style="135" customWidth="1"/>
    <col min="8199" max="8199" width="10.85546875" style="135" bestFit="1" customWidth="1"/>
    <col min="8200" max="8200" width="9.85546875" style="135" bestFit="1" customWidth="1"/>
    <col min="8201" max="8201" width="11.85546875" style="135" bestFit="1" customWidth="1"/>
    <col min="8202" max="8448" width="9.140625" style="135"/>
    <col min="8449" max="8449" width="3" style="135" customWidth="1"/>
    <col min="8450" max="8450" width="35.140625" style="135" customWidth="1"/>
    <col min="8451" max="8451" width="8.7109375" style="135" customWidth="1"/>
    <col min="8452" max="8452" width="22.140625" style="135" customWidth="1"/>
    <col min="8453" max="8453" width="19.28515625" style="135" customWidth="1"/>
    <col min="8454" max="8454" width="17.7109375" style="135" customWidth="1"/>
    <col min="8455" max="8455" width="10.85546875" style="135" bestFit="1" customWidth="1"/>
    <col min="8456" max="8456" width="9.85546875" style="135" bestFit="1" customWidth="1"/>
    <col min="8457" max="8457" width="11.85546875" style="135" bestFit="1" customWidth="1"/>
    <col min="8458" max="8704" width="9.140625" style="135"/>
    <col min="8705" max="8705" width="3" style="135" customWidth="1"/>
    <col min="8706" max="8706" width="35.140625" style="135" customWidth="1"/>
    <col min="8707" max="8707" width="8.7109375" style="135" customWidth="1"/>
    <col min="8708" max="8708" width="22.140625" style="135" customWidth="1"/>
    <col min="8709" max="8709" width="19.28515625" style="135" customWidth="1"/>
    <col min="8710" max="8710" width="17.7109375" style="135" customWidth="1"/>
    <col min="8711" max="8711" width="10.85546875" style="135" bestFit="1" customWidth="1"/>
    <col min="8712" max="8712" width="9.85546875" style="135" bestFit="1" customWidth="1"/>
    <col min="8713" max="8713" width="11.85546875" style="135" bestFit="1" customWidth="1"/>
    <col min="8714" max="8960" width="9.140625" style="135"/>
    <col min="8961" max="8961" width="3" style="135" customWidth="1"/>
    <col min="8962" max="8962" width="35.140625" style="135" customWidth="1"/>
    <col min="8963" max="8963" width="8.7109375" style="135" customWidth="1"/>
    <col min="8964" max="8964" width="22.140625" style="135" customWidth="1"/>
    <col min="8965" max="8965" width="19.28515625" style="135" customWidth="1"/>
    <col min="8966" max="8966" width="17.7109375" style="135" customWidth="1"/>
    <col min="8967" max="8967" width="10.85546875" style="135" bestFit="1" customWidth="1"/>
    <col min="8968" max="8968" width="9.85546875" style="135" bestFit="1" customWidth="1"/>
    <col min="8969" max="8969" width="11.85546875" style="135" bestFit="1" customWidth="1"/>
    <col min="8970" max="9216" width="9.140625" style="135"/>
    <col min="9217" max="9217" width="3" style="135" customWidth="1"/>
    <col min="9218" max="9218" width="35.140625" style="135" customWidth="1"/>
    <col min="9219" max="9219" width="8.7109375" style="135" customWidth="1"/>
    <col min="9220" max="9220" width="22.140625" style="135" customWidth="1"/>
    <col min="9221" max="9221" width="19.28515625" style="135" customWidth="1"/>
    <col min="9222" max="9222" width="17.7109375" style="135" customWidth="1"/>
    <col min="9223" max="9223" width="10.85546875" style="135" bestFit="1" customWidth="1"/>
    <col min="9224" max="9224" width="9.85546875" style="135" bestFit="1" customWidth="1"/>
    <col min="9225" max="9225" width="11.85546875" style="135" bestFit="1" customWidth="1"/>
    <col min="9226" max="9472" width="9.140625" style="135"/>
    <col min="9473" max="9473" width="3" style="135" customWidth="1"/>
    <col min="9474" max="9474" width="35.140625" style="135" customWidth="1"/>
    <col min="9475" max="9475" width="8.7109375" style="135" customWidth="1"/>
    <col min="9476" max="9476" width="22.140625" style="135" customWidth="1"/>
    <col min="9477" max="9477" width="19.28515625" style="135" customWidth="1"/>
    <col min="9478" max="9478" width="17.7109375" style="135" customWidth="1"/>
    <col min="9479" max="9479" width="10.85546875" style="135" bestFit="1" customWidth="1"/>
    <col min="9480" max="9480" width="9.85546875" style="135" bestFit="1" customWidth="1"/>
    <col min="9481" max="9481" width="11.85546875" style="135" bestFit="1" customWidth="1"/>
    <col min="9482" max="9728" width="9.140625" style="135"/>
    <col min="9729" max="9729" width="3" style="135" customWidth="1"/>
    <col min="9730" max="9730" width="35.140625" style="135" customWidth="1"/>
    <col min="9731" max="9731" width="8.7109375" style="135" customWidth="1"/>
    <col min="9732" max="9732" width="22.140625" style="135" customWidth="1"/>
    <col min="9733" max="9733" width="19.28515625" style="135" customWidth="1"/>
    <col min="9734" max="9734" width="17.7109375" style="135" customWidth="1"/>
    <col min="9735" max="9735" width="10.85546875" style="135" bestFit="1" customWidth="1"/>
    <col min="9736" max="9736" width="9.85546875" style="135" bestFit="1" customWidth="1"/>
    <col min="9737" max="9737" width="11.85546875" style="135" bestFit="1" customWidth="1"/>
    <col min="9738" max="9984" width="9.140625" style="135"/>
    <col min="9985" max="9985" width="3" style="135" customWidth="1"/>
    <col min="9986" max="9986" width="35.140625" style="135" customWidth="1"/>
    <col min="9987" max="9987" width="8.7109375" style="135" customWidth="1"/>
    <col min="9988" max="9988" width="22.140625" style="135" customWidth="1"/>
    <col min="9989" max="9989" width="19.28515625" style="135" customWidth="1"/>
    <col min="9990" max="9990" width="17.7109375" style="135" customWidth="1"/>
    <col min="9991" max="9991" width="10.85546875" style="135" bestFit="1" customWidth="1"/>
    <col min="9992" max="9992" width="9.85546875" style="135" bestFit="1" customWidth="1"/>
    <col min="9993" max="9993" width="11.85546875" style="135" bestFit="1" customWidth="1"/>
    <col min="9994" max="10240" width="9.140625" style="135"/>
    <col min="10241" max="10241" width="3" style="135" customWidth="1"/>
    <col min="10242" max="10242" width="35.140625" style="135" customWidth="1"/>
    <col min="10243" max="10243" width="8.7109375" style="135" customWidth="1"/>
    <col min="10244" max="10244" width="22.140625" style="135" customWidth="1"/>
    <col min="10245" max="10245" width="19.28515625" style="135" customWidth="1"/>
    <col min="10246" max="10246" width="17.7109375" style="135" customWidth="1"/>
    <col min="10247" max="10247" width="10.85546875" style="135" bestFit="1" customWidth="1"/>
    <col min="10248" max="10248" width="9.85546875" style="135" bestFit="1" customWidth="1"/>
    <col min="10249" max="10249" width="11.85546875" style="135" bestFit="1" customWidth="1"/>
    <col min="10250" max="10496" width="9.140625" style="135"/>
    <col min="10497" max="10497" width="3" style="135" customWidth="1"/>
    <col min="10498" max="10498" width="35.140625" style="135" customWidth="1"/>
    <col min="10499" max="10499" width="8.7109375" style="135" customWidth="1"/>
    <col min="10500" max="10500" width="22.140625" style="135" customWidth="1"/>
    <col min="10501" max="10501" width="19.28515625" style="135" customWidth="1"/>
    <col min="10502" max="10502" width="17.7109375" style="135" customWidth="1"/>
    <col min="10503" max="10503" width="10.85546875" style="135" bestFit="1" customWidth="1"/>
    <col min="10504" max="10504" width="9.85546875" style="135" bestFit="1" customWidth="1"/>
    <col min="10505" max="10505" width="11.85546875" style="135" bestFit="1" customWidth="1"/>
    <col min="10506" max="10752" width="9.140625" style="135"/>
    <col min="10753" max="10753" width="3" style="135" customWidth="1"/>
    <col min="10754" max="10754" width="35.140625" style="135" customWidth="1"/>
    <col min="10755" max="10755" width="8.7109375" style="135" customWidth="1"/>
    <col min="10756" max="10756" width="22.140625" style="135" customWidth="1"/>
    <col min="10757" max="10757" width="19.28515625" style="135" customWidth="1"/>
    <col min="10758" max="10758" width="17.7109375" style="135" customWidth="1"/>
    <col min="10759" max="10759" width="10.85546875" style="135" bestFit="1" customWidth="1"/>
    <col min="10760" max="10760" width="9.85546875" style="135" bestFit="1" customWidth="1"/>
    <col min="10761" max="10761" width="11.85546875" style="135" bestFit="1" customWidth="1"/>
    <col min="10762" max="11008" width="9.140625" style="135"/>
    <col min="11009" max="11009" width="3" style="135" customWidth="1"/>
    <col min="11010" max="11010" width="35.140625" style="135" customWidth="1"/>
    <col min="11011" max="11011" width="8.7109375" style="135" customWidth="1"/>
    <col min="11012" max="11012" width="22.140625" style="135" customWidth="1"/>
    <col min="11013" max="11013" width="19.28515625" style="135" customWidth="1"/>
    <col min="11014" max="11014" width="17.7109375" style="135" customWidth="1"/>
    <col min="11015" max="11015" width="10.85546875" style="135" bestFit="1" customWidth="1"/>
    <col min="11016" max="11016" width="9.85546875" style="135" bestFit="1" customWidth="1"/>
    <col min="11017" max="11017" width="11.85546875" style="135" bestFit="1" customWidth="1"/>
    <col min="11018" max="11264" width="9.140625" style="135"/>
    <col min="11265" max="11265" width="3" style="135" customWidth="1"/>
    <col min="11266" max="11266" width="35.140625" style="135" customWidth="1"/>
    <col min="11267" max="11267" width="8.7109375" style="135" customWidth="1"/>
    <col min="11268" max="11268" width="22.140625" style="135" customWidth="1"/>
    <col min="11269" max="11269" width="19.28515625" style="135" customWidth="1"/>
    <col min="11270" max="11270" width="17.7109375" style="135" customWidth="1"/>
    <col min="11271" max="11271" width="10.85546875" style="135" bestFit="1" customWidth="1"/>
    <col min="11272" max="11272" width="9.85546875" style="135" bestFit="1" customWidth="1"/>
    <col min="11273" max="11273" width="11.85546875" style="135" bestFit="1" customWidth="1"/>
    <col min="11274" max="11520" width="9.140625" style="135"/>
    <col min="11521" max="11521" width="3" style="135" customWidth="1"/>
    <col min="11522" max="11522" width="35.140625" style="135" customWidth="1"/>
    <col min="11523" max="11523" width="8.7109375" style="135" customWidth="1"/>
    <col min="11524" max="11524" width="22.140625" style="135" customWidth="1"/>
    <col min="11525" max="11525" width="19.28515625" style="135" customWidth="1"/>
    <col min="11526" max="11526" width="17.7109375" style="135" customWidth="1"/>
    <col min="11527" max="11527" width="10.85546875" style="135" bestFit="1" customWidth="1"/>
    <col min="11528" max="11528" width="9.85546875" style="135" bestFit="1" customWidth="1"/>
    <col min="11529" max="11529" width="11.85546875" style="135" bestFit="1" customWidth="1"/>
    <col min="11530" max="11776" width="9.140625" style="135"/>
    <col min="11777" max="11777" width="3" style="135" customWidth="1"/>
    <col min="11778" max="11778" width="35.140625" style="135" customWidth="1"/>
    <col min="11779" max="11779" width="8.7109375" style="135" customWidth="1"/>
    <col min="11780" max="11780" width="22.140625" style="135" customWidth="1"/>
    <col min="11781" max="11781" width="19.28515625" style="135" customWidth="1"/>
    <col min="11782" max="11782" width="17.7109375" style="135" customWidth="1"/>
    <col min="11783" max="11783" width="10.85546875" style="135" bestFit="1" customWidth="1"/>
    <col min="11784" max="11784" width="9.85546875" style="135" bestFit="1" customWidth="1"/>
    <col min="11785" max="11785" width="11.85546875" style="135" bestFit="1" customWidth="1"/>
    <col min="11786" max="12032" width="9.140625" style="135"/>
    <col min="12033" max="12033" width="3" style="135" customWidth="1"/>
    <col min="12034" max="12034" width="35.140625" style="135" customWidth="1"/>
    <col min="12035" max="12035" width="8.7109375" style="135" customWidth="1"/>
    <col min="12036" max="12036" width="22.140625" style="135" customWidth="1"/>
    <col min="12037" max="12037" width="19.28515625" style="135" customWidth="1"/>
    <col min="12038" max="12038" width="17.7109375" style="135" customWidth="1"/>
    <col min="12039" max="12039" width="10.85546875" style="135" bestFit="1" customWidth="1"/>
    <col min="12040" max="12040" width="9.85546875" style="135" bestFit="1" customWidth="1"/>
    <col min="12041" max="12041" width="11.85546875" style="135" bestFit="1" customWidth="1"/>
    <col min="12042" max="12288" width="9.140625" style="135"/>
    <col min="12289" max="12289" width="3" style="135" customWidth="1"/>
    <col min="12290" max="12290" width="35.140625" style="135" customWidth="1"/>
    <col min="12291" max="12291" width="8.7109375" style="135" customWidth="1"/>
    <col min="12292" max="12292" width="22.140625" style="135" customWidth="1"/>
    <col min="12293" max="12293" width="19.28515625" style="135" customWidth="1"/>
    <col min="12294" max="12294" width="17.7109375" style="135" customWidth="1"/>
    <col min="12295" max="12295" width="10.85546875" style="135" bestFit="1" customWidth="1"/>
    <col min="12296" max="12296" width="9.85546875" style="135" bestFit="1" customWidth="1"/>
    <col min="12297" max="12297" width="11.85546875" style="135" bestFit="1" customWidth="1"/>
    <col min="12298" max="12544" width="9.140625" style="135"/>
    <col min="12545" max="12545" width="3" style="135" customWidth="1"/>
    <col min="12546" max="12546" width="35.140625" style="135" customWidth="1"/>
    <col min="12547" max="12547" width="8.7109375" style="135" customWidth="1"/>
    <col min="12548" max="12548" width="22.140625" style="135" customWidth="1"/>
    <col min="12549" max="12549" width="19.28515625" style="135" customWidth="1"/>
    <col min="12550" max="12550" width="17.7109375" style="135" customWidth="1"/>
    <col min="12551" max="12551" width="10.85546875" style="135" bestFit="1" customWidth="1"/>
    <col min="12552" max="12552" width="9.85546875" style="135" bestFit="1" customWidth="1"/>
    <col min="12553" max="12553" width="11.85546875" style="135" bestFit="1" customWidth="1"/>
    <col min="12554" max="12800" width="9.140625" style="135"/>
    <col min="12801" max="12801" width="3" style="135" customWidth="1"/>
    <col min="12802" max="12802" width="35.140625" style="135" customWidth="1"/>
    <col min="12803" max="12803" width="8.7109375" style="135" customWidth="1"/>
    <col min="12804" max="12804" width="22.140625" style="135" customWidth="1"/>
    <col min="12805" max="12805" width="19.28515625" style="135" customWidth="1"/>
    <col min="12806" max="12806" width="17.7109375" style="135" customWidth="1"/>
    <col min="12807" max="12807" width="10.85546875" style="135" bestFit="1" customWidth="1"/>
    <col min="12808" max="12808" width="9.85546875" style="135" bestFit="1" customWidth="1"/>
    <col min="12809" max="12809" width="11.85546875" style="135" bestFit="1" customWidth="1"/>
    <col min="12810" max="13056" width="9.140625" style="135"/>
    <col min="13057" max="13057" width="3" style="135" customWidth="1"/>
    <col min="13058" max="13058" width="35.140625" style="135" customWidth="1"/>
    <col min="13059" max="13059" width="8.7109375" style="135" customWidth="1"/>
    <col min="13060" max="13060" width="22.140625" style="135" customWidth="1"/>
    <col min="13061" max="13061" width="19.28515625" style="135" customWidth="1"/>
    <col min="13062" max="13062" width="17.7109375" style="135" customWidth="1"/>
    <col min="13063" max="13063" width="10.85546875" style="135" bestFit="1" customWidth="1"/>
    <col min="13064" max="13064" width="9.85546875" style="135" bestFit="1" customWidth="1"/>
    <col min="13065" max="13065" width="11.85546875" style="135" bestFit="1" customWidth="1"/>
    <col min="13066" max="13312" width="9.140625" style="135"/>
    <col min="13313" max="13313" width="3" style="135" customWidth="1"/>
    <col min="13314" max="13314" width="35.140625" style="135" customWidth="1"/>
    <col min="13315" max="13315" width="8.7109375" style="135" customWidth="1"/>
    <col min="13316" max="13316" width="22.140625" style="135" customWidth="1"/>
    <col min="13317" max="13317" width="19.28515625" style="135" customWidth="1"/>
    <col min="13318" max="13318" width="17.7109375" style="135" customWidth="1"/>
    <col min="13319" max="13319" width="10.85546875" style="135" bestFit="1" customWidth="1"/>
    <col min="13320" max="13320" width="9.85546875" style="135" bestFit="1" customWidth="1"/>
    <col min="13321" max="13321" width="11.85546875" style="135" bestFit="1" customWidth="1"/>
    <col min="13322" max="13568" width="9.140625" style="135"/>
    <col min="13569" max="13569" width="3" style="135" customWidth="1"/>
    <col min="13570" max="13570" width="35.140625" style="135" customWidth="1"/>
    <col min="13571" max="13571" width="8.7109375" style="135" customWidth="1"/>
    <col min="13572" max="13572" width="22.140625" style="135" customWidth="1"/>
    <col min="13573" max="13573" width="19.28515625" style="135" customWidth="1"/>
    <col min="13574" max="13574" width="17.7109375" style="135" customWidth="1"/>
    <col min="13575" max="13575" width="10.85546875" style="135" bestFit="1" customWidth="1"/>
    <col min="13576" max="13576" width="9.85546875" style="135" bestFit="1" customWidth="1"/>
    <col min="13577" max="13577" width="11.85546875" style="135" bestFit="1" customWidth="1"/>
    <col min="13578" max="13824" width="9.140625" style="135"/>
    <col min="13825" max="13825" width="3" style="135" customWidth="1"/>
    <col min="13826" max="13826" width="35.140625" style="135" customWidth="1"/>
    <col min="13827" max="13827" width="8.7109375" style="135" customWidth="1"/>
    <col min="13828" max="13828" width="22.140625" style="135" customWidth="1"/>
    <col min="13829" max="13829" width="19.28515625" style="135" customWidth="1"/>
    <col min="13830" max="13830" width="17.7109375" style="135" customWidth="1"/>
    <col min="13831" max="13831" width="10.85546875" style="135" bestFit="1" customWidth="1"/>
    <col min="13832" max="13832" width="9.85546875" style="135" bestFit="1" customWidth="1"/>
    <col min="13833" max="13833" width="11.85546875" style="135" bestFit="1" customWidth="1"/>
    <col min="13834" max="14080" width="9.140625" style="135"/>
    <col min="14081" max="14081" width="3" style="135" customWidth="1"/>
    <col min="14082" max="14082" width="35.140625" style="135" customWidth="1"/>
    <col min="14083" max="14083" width="8.7109375" style="135" customWidth="1"/>
    <col min="14084" max="14084" width="22.140625" style="135" customWidth="1"/>
    <col min="14085" max="14085" width="19.28515625" style="135" customWidth="1"/>
    <col min="14086" max="14086" width="17.7109375" style="135" customWidth="1"/>
    <col min="14087" max="14087" width="10.85546875" style="135" bestFit="1" customWidth="1"/>
    <col min="14088" max="14088" width="9.85546875" style="135" bestFit="1" customWidth="1"/>
    <col min="14089" max="14089" width="11.85546875" style="135" bestFit="1" customWidth="1"/>
    <col min="14090" max="14336" width="9.140625" style="135"/>
    <col min="14337" max="14337" width="3" style="135" customWidth="1"/>
    <col min="14338" max="14338" width="35.140625" style="135" customWidth="1"/>
    <col min="14339" max="14339" width="8.7109375" style="135" customWidth="1"/>
    <col min="14340" max="14340" width="22.140625" style="135" customWidth="1"/>
    <col min="14341" max="14341" width="19.28515625" style="135" customWidth="1"/>
    <col min="14342" max="14342" width="17.7109375" style="135" customWidth="1"/>
    <col min="14343" max="14343" width="10.85546875" style="135" bestFit="1" customWidth="1"/>
    <col min="14344" max="14344" width="9.85546875" style="135" bestFit="1" customWidth="1"/>
    <col min="14345" max="14345" width="11.85546875" style="135" bestFit="1" customWidth="1"/>
    <col min="14346" max="14592" width="9.140625" style="135"/>
    <col min="14593" max="14593" width="3" style="135" customWidth="1"/>
    <col min="14594" max="14594" width="35.140625" style="135" customWidth="1"/>
    <col min="14595" max="14595" width="8.7109375" style="135" customWidth="1"/>
    <col min="14596" max="14596" width="22.140625" style="135" customWidth="1"/>
    <col min="14597" max="14597" width="19.28515625" style="135" customWidth="1"/>
    <col min="14598" max="14598" width="17.7109375" style="135" customWidth="1"/>
    <col min="14599" max="14599" width="10.85546875" style="135" bestFit="1" customWidth="1"/>
    <col min="14600" max="14600" width="9.85546875" style="135" bestFit="1" customWidth="1"/>
    <col min="14601" max="14601" width="11.85546875" style="135" bestFit="1" customWidth="1"/>
    <col min="14602" max="14848" width="9.140625" style="135"/>
    <col min="14849" max="14849" width="3" style="135" customWidth="1"/>
    <col min="14850" max="14850" width="35.140625" style="135" customWidth="1"/>
    <col min="14851" max="14851" width="8.7109375" style="135" customWidth="1"/>
    <col min="14852" max="14852" width="22.140625" style="135" customWidth="1"/>
    <col min="14853" max="14853" width="19.28515625" style="135" customWidth="1"/>
    <col min="14854" max="14854" width="17.7109375" style="135" customWidth="1"/>
    <col min="14855" max="14855" width="10.85546875" style="135" bestFit="1" customWidth="1"/>
    <col min="14856" max="14856" width="9.85546875" style="135" bestFit="1" customWidth="1"/>
    <col min="14857" max="14857" width="11.85546875" style="135" bestFit="1" customWidth="1"/>
    <col min="14858" max="15104" width="9.140625" style="135"/>
    <col min="15105" max="15105" width="3" style="135" customWidth="1"/>
    <col min="15106" max="15106" width="35.140625" style="135" customWidth="1"/>
    <col min="15107" max="15107" width="8.7109375" style="135" customWidth="1"/>
    <col min="15108" max="15108" width="22.140625" style="135" customWidth="1"/>
    <col min="15109" max="15109" width="19.28515625" style="135" customWidth="1"/>
    <col min="15110" max="15110" width="17.7109375" style="135" customWidth="1"/>
    <col min="15111" max="15111" width="10.85546875" style="135" bestFit="1" customWidth="1"/>
    <col min="15112" max="15112" width="9.85546875" style="135" bestFit="1" customWidth="1"/>
    <col min="15113" max="15113" width="11.85546875" style="135" bestFit="1" customWidth="1"/>
    <col min="15114" max="15360" width="9.140625" style="135"/>
    <col min="15361" max="15361" width="3" style="135" customWidth="1"/>
    <col min="15362" max="15362" width="35.140625" style="135" customWidth="1"/>
    <col min="15363" max="15363" width="8.7109375" style="135" customWidth="1"/>
    <col min="15364" max="15364" width="22.140625" style="135" customWidth="1"/>
    <col min="15365" max="15365" width="19.28515625" style="135" customWidth="1"/>
    <col min="15366" max="15366" width="17.7109375" style="135" customWidth="1"/>
    <col min="15367" max="15367" width="10.85546875" style="135" bestFit="1" customWidth="1"/>
    <col min="15368" max="15368" width="9.85546875" style="135" bestFit="1" customWidth="1"/>
    <col min="15369" max="15369" width="11.85546875" style="135" bestFit="1" customWidth="1"/>
    <col min="15370" max="15616" width="9.140625" style="135"/>
    <col min="15617" max="15617" width="3" style="135" customWidth="1"/>
    <col min="15618" max="15618" width="35.140625" style="135" customWidth="1"/>
    <col min="15619" max="15619" width="8.7109375" style="135" customWidth="1"/>
    <col min="15620" max="15620" width="22.140625" style="135" customWidth="1"/>
    <col min="15621" max="15621" width="19.28515625" style="135" customWidth="1"/>
    <col min="15622" max="15622" width="17.7109375" style="135" customWidth="1"/>
    <col min="15623" max="15623" width="10.85546875" style="135" bestFit="1" customWidth="1"/>
    <col min="15624" max="15624" width="9.85546875" style="135" bestFit="1" customWidth="1"/>
    <col min="15625" max="15625" width="11.85546875" style="135" bestFit="1" customWidth="1"/>
    <col min="15626" max="15872" width="9.140625" style="135"/>
    <col min="15873" max="15873" width="3" style="135" customWidth="1"/>
    <col min="15874" max="15874" width="35.140625" style="135" customWidth="1"/>
    <col min="15875" max="15875" width="8.7109375" style="135" customWidth="1"/>
    <col min="15876" max="15876" width="22.140625" style="135" customWidth="1"/>
    <col min="15877" max="15877" width="19.28515625" style="135" customWidth="1"/>
    <col min="15878" max="15878" width="17.7109375" style="135" customWidth="1"/>
    <col min="15879" max="15879" width="10.85546875" style="135" bestFit="1" customWidth="1"/>
    <col min="15880" max="15880" width="9.85546875" style="135" bestFit="1" customWidth="1"/>
    <col min="15881" max="15881" width="11.85546875" style="135" bestFit="1" customWidth="1"/>
    <col min="15882" max="16128" width="9.140625" style="135"/>
    <col min="16129" max="16129" width="3" style="135" customWidth="1"/>
    <col min="16130" max="16130" width="35.140625" style="135" customWidth="1"/>
    <col min="16131" max="16131" width="8.7109375" style="135" customWidth="1"/>
    <col min="16132" max="16132" width="22.140625" style="135" customWidth="1"/>
    <col min="16133" max="16133" width="19.28515625" style="135" customWidth="1"/>
    <col min="16134" max="16134" width="17.7109375" style="135" customWidth="1"/>
    <col min="16135" max="16135" width="10.85546875" style="135" bestFit="1" customWidth="1"/>
    <col min="16136" max="16136" width="9.85546875" style="135" bestFit="1" customWidth="1"/>
    <col min="16137" max="16137" width="11.85546875" style="135" bestFit="1" customWidth="1"/>
    <col min="16138" max="16384" width="9.140625" style="135"/>
  </cols>
  <sheetData>
    <row r="1" spans="1:9" ht="18.75">
      <c r="B1" s="313" t="s">
        <v>0</v>
      </c>
      <c r="C1" s="313"/>
      <c r="D1" s="313"/>
      <c r="E1" s="313"/>
      <c r="F1" s="136"/>
      <c r="H1" s="137"/>
      <c r="I1" s="137"/>
    </row>
    <row r="2" spans="1:9" ht="18.75">
      <c r="B2" s="313" t="s">
        <v>330</v>
      </c>
      <c r="C2" s="313"/>
      <c r="D2" s="313"/>
      <c r="E2" s="313"/>
      <c r="F2" s="313"/>
      <c r="H2" s="137"/>
      <c r="I2" s="137"/>
    </row>
    <row r="3" spans="1:9" ht="18.75">
      <c r="B3" s="138" t="s">
        <v>331</v>
      </c>
      <c r="C3" s="139"/>
      <c r="D3" s="140"/>
      <c r="E3" s="136"/>
      <c r="F3" s="136"/>
      <c r="H3" s="137"/>
      <c r="I3" s="137"/>
    </row>
    <row r="4" spans="1:9" ht="18.75">
      <c r="B4" s="138"/>
      <c r="C4" s="139"/>
      <c r="D4" s="140"/>
      <c r="E4" s="136"/>
      <c r="F4" s="136"/>
      <c r="H4" s="137"/>
      <c r="I4" s="137"/>
    </row>
    <row r="5" spans="1:9" ht="18.75">
      <c r="B5" s="138"/>
      <c r="C5" s="139"/>
      <c r="D5" s="140"/>
      <c r="E5" s="136"/>
      <c r="F5" s="136"/>
      <c r="H5" s="137"/>
      <c r="I5" s="137"/>
    </row>
    <row r="6" spans="1:9">
      <c r="A6" s="141"/>
      <c r="B6" s="142"/>
      <c r="C6" s="142"/>
      <c r="D6" s="143"/>
      <c r="E6" s="144"/>
      <c r="F6" s="144"/>
    </row>
    <row r="7" spans="1:9">
      <c r="A7" s="141"/>
      <c r="B7" s="141"/>
      <c r="D7" s="145"/>
      <c r="E7" s="146"/>
      <c r="F7" s="146"/>
    </row>
    <row r="8" spans="1:9" ht="18.75">
      <c r="A8" s="141"/>
      <c r="B8" s="147" t="s">
        <v>332</v>
      </c>
      <c r="C8" s="148"/>
      <c r="D8" s="149"/>
      <c r="E8" s="150"/>
      <c r="F8" s="144"/>
    </row>
    <row r="9" spans="1:9">
      <c r="A9" s="141"/>
      <c r="B9" s="151" t="s">
        <v>41</v>
      </c>
      <c r="C9" s="152" t="s">
        <v>20</v>
      </c>
      <c r="D9" s="153" t="s">
        <v>333</v>
      </c>
      <c r="E9" s="154" t="s">
        <v>334</v>
      </c>
      <c r="F9" s="154" t="s">
        <v>335</v>
      </c>
    </row>
    <row r="10" spans="1:9">
      <c r="A10" s="141"/>
      <c r="B10" s="314" t="s">
        <v>29</v>
      </c>
      <c r="C10" s="315"/>
      <c r="D10" s="315"/>
      <c r="E10" s="315"/>
      <c r="F10" s="316"/>
    </row>
    <row r="11" spans="1:9" ht="17.100000000000001" customHeight="1">
      <c r="A11" s="155"/>
      <c r="B11" s="156" t="s">
        <v>336</v>
      </c>
      <c r="C11" s="156" t="s">
        <v>168</v>
      </c>
      <c r="D11" s="157">
        <v>2</v>
      </c>
      <c r="E11" s="156">
        <v>1333333</v>
      </c>
      <c r="F11" s="156">
        <v>4506665.54</v>
      </c>
    </row>
    <row r="12" spans="1:9" ht="17.100000000000001" customHeight="1">
      <c r="A12" s="155"/>
      <c r="B12" s="156" t="s">
        <v>337</v>
      </c>
      <c r="C12" s="156" t="s">
        <v>120</v>
      </c>
      <c r="D12" s="157">
        <v>1</v>
      </c>
      <c r="E12" s="156">
        <v>1222873</v>
      </c>
      <c r="F12" s="156">
        <v>5062694.22</v>
      </c>
    </row>
    <row r="13" spans="1:9">
      <c r="A13" s="155"/>
      <c r="B13" s="158" t="s">
        <v>338</v>
      </c>
      <c r="C13" s="159"/>
      <c r="D13" s="157">
        <f>SUM(D11:D12)</f>
        <v>3</v>
      </c>
      <c r="E13" s="156">
        <f>SUM(E11:E12)</f>
        <v>2556206</v>
      </c>
      <c r="F13" s="156">
        <f>SUM(F11:F12)</f>
        <v>9569359.7599999998</v>
      </c>
    </row>
    <row r="14" spans="1:9">
      <c r="A14" s="155"/>
      <c r="B14" s="317" t="s">
        <v>40</v>
      </c>
      <c r="C14" s="318"/>
      <c r="D14" s="157">
        <f>D13</f>
        <v>3</v>
      </c>
      <c r="E14" s="156">
        <f>E13</f>
        <v>2556206</v>
      </c>
      <c r="F14" s="156">
        <f>F13</f>
        <v>9569359.7599999998</v>
      </c>
    </row>
    <row r="15" spans="1:9">
      <c r="A15" s="155"/>
      <c r="B15" s="155"/>
      <c r="C15" s="155"/>
      <c r="D15" s="145"/>
      <c r="E15" s="146"/>
      <c r="F15" s="146"/>
    </row>
    <row r="16" spans="1:9">
      <c r="A16" s="160"/>
      <c r="B16" s="160"/>
      <c r="C16" s="155"/>
    </row>
    <row r="17" spans="1:3">
      <c r="A17" s="160"/>
      <c r="B17" s="160"/>
      <c r="C17" s="155"/>
    </row>
    <row r="18" spans="1:3">
      <c r="A18" s="160"/>
      <c r="B18" s="160"/>
      <c r="C18" s="155"/>
    </row>
    <row r="19" spans="1:3">
      <c r="A19" s="160"/>
      <c r="B19" s="160"/>
      <c r="C19" s="155"/>
    </row>
  </sheetData>
  <mergeCells count="4">
    <mergeCell ref="B1:E1"/>
    <mergeCell ref="B2:F2"/>
    <mergeCell ref="B10:F10"/>
    <mergeCell ref="B14:C14"/>
  </mergeCells>
  <pageMargins left="0.7" right="0" top="0.75" bottom="0" header="0.3" footer="0.3"/>
  <pageSetup paperSize="9" scale="8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zoomScale="90" zoomScaleNormal="90" workbookViewId="0">
      <selection activeCell="C19" sqref="C19"/>
    </sheetView>
  </sheetViews>
  <sheetFormatPr defaultColWidth="9.140625" defaultRowHeight="16.5" customHeight="1"/>
  <cols>
    <col min="1" max="1" width="1.7109375" style="2" customWidth="1"/>
    <col min="2" max="2" width="33" style="8" customWidth="1"/>
    <col min="3" max="3" width="9.7109375" style="8" customWidth="1"/>
    <col min="4" max="4" width="11.85546875" style="8" customWidth="1"/>
    <col min="5" max="5" width="11.5703125" style="8" customWidth="1"/>
    <col min="6" max="6" width="19.140625" style="8" customWidth="1"/>
    <col min="7" max="16384" width="9.140625" style="2"/>
  </cols>
  <sheetData>
    <row r="1" spans="1:6" ht="27.95" customHeight="1">
      <c r="A1" s="5"/>
      <c r="B1" s="319" t="s">
        <v>0</v>
      </c>
      <c r="C1" s="319"/>
      <c r="D1" s="6"/>
      <c r="E1" s="6"/>
      <c r="F1" s="6"/>
    </row>
    <row r="2" spans="1:6" ht="27.95" customHeight="1">
      <c r="A2" s="5"/>
      <c r="B2" s="320" t="s">
        <v>321</v>
      </c>
      <c r="C2" s="320"/>
      <c r="D2" s="320"/>
      <c r="E2" s="320"/>
      <c r="F2" s="320"/>
    </row>
    <row r="3" spans="1:6" ht="42.75" customHeight="1">
      <c r="B3" s="283" t="s">
        <v>47</v>
      </c>
      <c r="C3" s="284"/>
      <c r="D3" s="284"/>
      <c r="E3" s="284"/>
      <c r="F3" s="284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199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202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203</v>
      </c>
      <c r="E16" s="18" t="s">
        <v>55</v>
      </c>
      <c r="F16" s="20" t="s">
        <v>55</v>
      </c>
    </row>
    <row r="17" spans="2:6" ht="20.100000000000001" customHeight="1">
      <c r="B17" s="15" t="s">
        <v>233</v>
      </c>
      <c r="C17" s="21" t="s">
        <v>52</v>
      </c>
      <c r="D17" s="19" t="s">
        <v>235</v>
      </c>
      <c r="E17" s="18" t="s">
        <v>55</v>
      </c>
      <c r="F17" s="20" t="s">
        <v>55</v>
      </c>
    </row>
    <row r="18" spans="2:6" ht="20.100000000000001" customHeight="1">
      <c r="B18" s="15" t="s">
        <v>234</v>
      </c>
      <c r="C18" s="21" t="s">
        <v>57</v>
      </c>
      <c r="D18" s="19" t="s">
        <v>236</v>
      </c>
      <c r="E18" s="18" t="s">
        <v>55</v>
      </c>
      <c r="F18" s="20" t="s">
        <v>55</v>
      </c>
    </row>
    <row r="19" spans="2:6" ht="20.100000000000001" customHeight="1">
      <c r="B19" s="15" t="s">
        <v>233</v>
      </c>
      <c r="C19" s="21" t="s">
        <v>57</v>
      </c>
      <c r="D19" s="19" t="s">
        <v>237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5" sqref="C5"/>
    </sheetView>
  </sheetViews>
  <sheetFormatPr defaultColWidth="9" defaultRowHeight="15"/>
  <cols>
    <col min="1" max="1" width="36.85546875" style="2" customWidth="1"/>
    <col min="2" max="2" width="14.42578125" style="131" customWidth="1"/>
    <col min="3" max="3" width="89.7109375" style="2" customWidth="1"/>
    <col min="4" max="16384" width="9" style="2"/>
  </cols>
  <sheetData>
    <row r="1" spans="1:3" ht="27.95" customHeight="1">
      <c r="A1" s="321" t="s">
        <v>63</v>
      </c>
      <c r="B1" s="321"/>
      <c r="C1" s="321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195</v>
      </c>
      <c r="B8" s="11" t="s">
        <v>194</v>
      </c>
      <c r="C8" s="12" t="s">
        <v>196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2025-10-28T12:27:08Z</cp:lastPrinted>
  <dcterms:created xsi:type="dcterms:W3CDTF">2024-09-12T06:50:39Z</dcterms:created>
  <dcterms:modified xsi:type="dcterms:W3CDTF">2025-10-28T12:41:01Z</dcterms:modified>
</cp:coreProperties>
</file>